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aden\Desktop\AND 2021\PES\2021\"/>
    </mc:Choice>
  </mc:AlternateContent>
  <xr:revisionPtr revIDLastSave="0" documentId="13_ncr:1_{BCB344C6-33E6-4AC7-AB36-4DC602E1EEF4}" xr6:coauthVersionLast="47" xr6:coauthVersionMax="47" xr10:uidLastSave="{00000000-0000-0000-0000-000000000000}"/>
  <bookViews>
    <workbookView xWindow="-120" yWindow="-120" windowWidth="20730" windowHeight="11160" xr2:uid="{E9EFDE78-4B96-4921-9ED9-0B63287E5245}"/>
  </bookViews>
  <sheets>
    <sheet name="PE 3T- 2021" sheetId="1" r:id="rId1"/>
  </sheets>
  <externalReferences>
    <externalReference r:id="rId2"/>
    <externalReference r:id="rId3"/>
    <externalReference r:id="rId4"/>
    <externalReference r:id="rId5"/>
  </externalReferences>
  <definedNames>
    <definedName name="_xlnm._FilterDatabase" localSheetId="0" hidden="1">'PE 3T- 2021'!$A$7:$AG$195</definedName>
    <definedName name="_xlnm.Print_Area" localSheetId="0">'PE 3T- 2021'!$A$1:$AG$194</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[1]Hoja1!$D$7:$D$9</definedName>
    <definedName name="_xlnm.Print_Titles" localSheetId="0">'PE 3T- 2021'!$1:$7</definedName>
    <definedName name="xxxxxxx" localSheetId="0">#REF!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5" i="1" l="1"/>
  <c r="N195" i="1"/>
  <c r="AF194" i="1"/>
  <c r="AE194" i="1"/>
  <c r="AF193" i="1"/>
  <c r="AE193" i="1"/>
  <c r="AF192" i="1"/>
  <c r="AE192" i="1"/>
  <c r="AF191" i="1"/>
  <c r="AE191" i="1"/>
  <c r="AF190" i="1"/>
  <c r="AE190" i="1"/>
  <c r="AF189" i="1"/>
  <c r="AE189" i="1"/>
  <c r="AF188" i="1"/>
  <c r="AE188" i="1"/>
  <c r="AF187" i="1"/>
  <c r="AE187" i="1"/>
  <c r="AF186" i="1"/>
  <c r="AE186" i="1"/>
  <c r="AF185" i="1"/>
  <c r="AE185" i="1"/>
  <c r="AF184" i="1"/>
  <c r="AE184" i="1"/>
  <c r="AF183" i="1"/>
  <c r="AE183" i="1"/>
  <c r="AF182" i="1"/>
  <c r="AE182" i="1"/>
  <c r="AF181" i="1"/>
  <c r="AE181" i="1"/>
  <c r="AF180" i="1"/>
  <c r="AE180" i="1"/>
  <c r="AF179" i="1"/>
  <c r="AE179" i="1"/>
  <c r="AF178" i="1"/>
  <c r="AE178" i="1"/>
  <c r="AF177" i="1"/>
  <c r="AE177" i="1"/>
  <c r="AF176" i="1"/>
  <c r="AE176" i="1"/>
  <c r="AF175" i="1"/>
  <c r="AE175" i="1"/>
  <c r="AF174" i="1"/>
  <c r="AE174" i="1"/>
  <c r="AF173" i="1"/>
  <c r="AE173" i="1"/>
  <c r="AF172" i="1"/>
  <c r="AF171" i="1"/>
  <c r="AE171" i="1"/>
  <c r="AF170" i="1"/>
  <c r="AE170" i="1"/>
  <c r="AF169" i="1"/>
  <c r="AE169" i="1"/>
  <c r="AF168" i="1"/>
  <c r="AE168" i="1"/>
  <c r="AF167" i="1"/>
  <c r="AE167" i="1"/>
  <c r="AF166" i="1"/>
  <c r="AE166" i="1"/>
  <c r="AF165" i="1"/>
  <c r="AE165" i="1"/>
  <c r="AF164" i="1"/>
  <c r="AF163" i="1"/>
  <c r="AE163" i="1"/>
  <c r="AF162" i="1"/>
  <c r="AE162" i="1"/>
  <c r="AF161" i="1"/>
  <c r="AE161" i="1"/>
  <c r="AF160" i="1"/>
  <c r="AF159" i="1"/>
  <c r="AF158" i="1"/>
  <c r="AE158" i="1"/>
  <c r="AF157" i="1"/>
  <c r="AE157" i="1"/>
  <c r="AF156" i="1"/>
  <c r="AE156" i="1"/>
  <c r="AF155" i="1"/>
  <c r="AE155" i="1"/>
  <c r="AF154" i="1"/>
  <c r="AF153" i="1"/>
  <c r="AF152" i="1"/>
  <c r="AF151" i="1"/>
  <c r="AF150" i="1"/>
  <c r="AF149" i="1"/>
  <c r="AF148" i="1"/>
  <c r="AF146" i="1"/>
  <c r="AE146" i="1"/>
  <c r="AF145" i="1"/>
  <c r="AF144" i="1"/>
  <c r="AE144" i="1"/>
  <c r="AF143" i="1"/>
  <c r="AE143" i="1"/>
  <c r="AF142" i="1"/>
  <c r="AE142" i="1"/>
  <c r="AF141" i="1"/>
  <c r="AE141" i="1"/>
  <c r="AF140" i="1"/>
  <c r="AE140" i="1"/>
  <c r="AF139" i="1"/>
  <c r="AE139" i="1"/>
  <c r="AF138" i="1"/>
  <c r="AE138" i="1"/>
  <c r="AF137" i="1"/>
  <c r="AE137" i="1"/>
  <c r="AF136" i="1"/>
  <c r="AE136" i="1"/>
  <c r="AF135" i="1"/>
  <c r="AE135" i="1"/>
  <c r="AF134" i="1"/>
  <c r="AF133" i="1"/>
  <c r="AE133" i="1"/>
  <c r="AF132" i="1"/>
  <c r="AE132" i="1"/>
  <c r="AF131" i="1"/>
  <c r="AE131" i="1"/>
  <c r="AF130" i="1"/>
  <c r="AE130" i="1"/>
  <c r="AF129" i="1"/>
  <c r="AE129" i="1"/>
  <c r="AF128" i="1"/>
  <c r="AE128" i="1"/>
  <c r="AF127" i="1"/>
  <c r="AE127" i="1"/>
  <c r="AF126" i="1"/>
  <c r="AE126" i="1"/>
  <c r="AF125" i="1"/>
  <c r="AE125" i="1"/>
  <c r="AF124" i="1"/>
  <c r="AE124" i="1"/>
  <c r="AF123" i="1"/>
  <c r="AE123" i="1"/>
  <c r="AF122" i="1"/>
  <c r="AE122" i="1"/>
  <c r="AF121" i="1"/>
  <c r="AE121" i="1"/>
  <c r="AF120" i="1"/>
  <c r="AE120" i="1"/>
  <c r="AF119" i="1"/>
  <c r="AE119"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F104" i="1"/>
  <c r="AE104" i="1"/>
  <c r="AF103" i="1"/>
  <c r="AE103" i="1"/>
  <c r="AF102" i="1"/>
  <c r="AF101" i="1"/>
  <c r="AE101" i="1"/>
  <c r="AF100" i="1"/>
  <c r="AE100" i="1"/>
  <c r="AF99" i="1"/>
  <c r="AE99" i="1"/>
  <c r="AF98" i="1"/>
  <c r="AF97" i="1"/>
  <c r="AE97" i="1"/>
  <c r="AF96" i="1"/>
  <c r="AF95" i="1"/>
  <c r="AE95" i="1"/>
  <c r="AF94" i="1"/>
  <c r="AE94" i="1"/>
  <c r="AF93" i="1"/>
  <c r="AE93" i="1"/>
  <c r="AF92" i="1"/>
  <c r="AE92" i="1"/>
  <c r="AF91" i="1"/>
  <c r="AE91" i="1"/>
  <c r="AF90" i="1"/>
  <c r="AE90" i="1"/>
  <c r="AF89" i="1"/>
  <c r="AF88" i="1"/>
  <c r="AE88" i="1"/>
  <c r="AF87" i="1"/>
  <c r="AE87" i="1"/>
  <c r="AF86" i="1"/>
  <c r="AE86" i="1"/>
  <c r="AF85" i="1"/>
  <c r="AE85" i="1"/>
  <c r="AF84" i="1"/>
  <c r="AE84" i="1"/>
  <c r="AF83" i="1"/>
  <c r="AF82" i="1"/>
  <c r="AE82" i="1"/>
  <c r="AF81" i="1"/>
  <c r="AF80" i="1"/>
  <c r="AF79" i="1"/>
  <c r="AE79" i="1"/>
  <c r="AF78" i="1"/>
  <c r="AE78" i="1"/>
  <c r="AF77" i="1"/>
  <c r="AE77" i="1"/>
  <c r="AF76" i="1"/>
  <c r="AE76" i="1"/>
  <c r="AF75" i="1"/>
  <c r="AE75" i="1"/>
  <c r="AE74" i="1"/>
  <c r="V74" i="1"/>
  <c r="AF74" i="1" s="1"/>
  <c r="AF73" i="1"/>
  <c r="AE73" i="1"/>
  <c r="AF72" i="1"/>
  <c r="AE72" i="1"/>
  <c r="AF71" i="1"/>
  <c r="AF70" i="1"/>
  <c r="AF69" i="1"/>
  <c r="AF68" i="1"/>
  <c r="AF67" i="1"/>
  <c r="AE67" i="1"/>
  <c r="AF66" i="1"/>
  <c r="AE66" i="1"/>
  <c r="AF65" i="1"/>
  <c r="AE65" i="1"/>
  <c r="AF64" i="1"/>
  <c r="AE64" i="1"/>
  <c r="AF63" i="1"/>
  <c r="AE63" i="1"/>
  <c r="AF62" i="1"/>
  <c r="AE62" i="1"/>
  <c r="AF61" i="1"/>
  <c r="AE61" i="1"/>
  <c r="AF60" i="1"/>
  <c r="AE60" i="1"/>
  <c r="AF59" i="1"/>
  <c r="AF58" i="1"/>
  <c r="AF57" i="1"/>
  <c r="AF56" i="1"/>
  <c r="AF55" i="1"/>
  <c r="AE55" i="1"/>
  <c r="AF54" i="1"/>
  <c r="AE54" i="1"/>
  <c r="AF53" i="1"/>
  <c r="AE53" i="1"/>
  <c r="AF52" i="1"/>
  <c r="AE52" i="1"/>
  <c r="AF51" i="1"/>
  <c r="AF50" i="1"/>
  <c r="AE50" i="1"/>
  <c r="AF49" i="1"/>
  <c r="AE49" i="1"/>
  <c r="AF48" i="1"/>
  <c r="AE48" i="1"/>
  <c r="AF47" i="1"/>
  <c r="AE47" i="1"/>
  <c r="AF46" i="1"/>
  <c r="AE46" i="1"/>
  <c r="AF45" i="1"/>
  <c r="AE45" i="1"/>
  <c r="AF44" i="1"/>
  <c r="AE44" i="1"/>
  <c r="AF43" i="1"/>
  <c r="AE43" i="1"/>
  <c r="AF42" i="1"/>
  <c r="AF41" i="1"/>
  <c r="AE41" i="1"/>
  <c r="AF40" i="1"/>
  <c r="AE40" i="1"/>
  <c r="AF39" i="1"/>
  <c r="AE39" i="1"/>
  <c r="AF38" i="1"/>
  <c r="AE38" i="1"/>
  <c r="AF37" i="1"/>
  <c r="AE37" i="1"/>
  <c r="AF36" i="1"/>
  <c r="AE36" i="1"/>
  <c r="AF35" i="1"/>
  <c r="AE35" i="1"/>
  <c r="AF34" i="1"/>
  <c r="AE34" i="1"/>
  <c r="AF33" i="1"/>
  <c r="AE33" i="1"/>
  <c r="AF32" i="1"/>
  <c r="AE32" i="1"/>
  <c r="AF31" i="1"/>
  <c r="V30" i="1"/>
  <c r="AF30" i="1" s="1"/>
  <c r="AF29" i="1"/>
  <c r="AE29" i="1"/>
  <c r="AF28" i="1"/>
  <c r="AF27" i="1"/>
  <c r="AE27" i="1"/>
  <c r="AF26" i="1"/>
  <c r="AE26" i="1"/>
  <c r="AF25" i="1"/>
  <c r="AF24" i="1"/>
  <c r="AF23" i="1"/>
  <c r="AF22" i="1"/>
  <c r="AE22" i="1"/>
  <c r="AF21" i="1"/>
  <c r="AF20" i="1"/>
  <c r="AF19" i="1"/>
  <c r="AE19" i="1"/>
  <c r="AF18" i="1"/>
  <c r="AF17" i="1"/>
  <c r="AE17" i="1"/>
  <c r="AF16" i="1"/>
  <c r="AE16" i="1"/>
  <c r="AF15" i="1"/>
  <c r="AF14" i="1"/>
  <c r="AE14" i="1"/>
  <c r="AF13" i="1"/>
  <c r="AF12" i="1"/>
  <c r="AE12" i="1"/>
  <c r="AF11" i="1"/>
  <c r="AF10" i="1"/>
  <c r="AE10" i="1"/>
  <c r="AF9" i="1"/>
  <c r="AE9" i="1"/>
  <c r="AF8" i="1"/>
  <c r="AE8" i="1"/>
</calcChain>
</file>

<file path=xl/sharedStrings.xml><?xml version="1.0" encoding="utf-8"?>
<sst xmlns="http://schemas.openxmlformats.org/spreadsheetml/2006/main" count="1248" uniqueCount="663">
  <si>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</si>
  <si>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</si>
  <si>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</si>
  <si>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</si>
  <si>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</si>
  <si>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</si>
  <si>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</si>
  <si>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</si>
  <si>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</si>
  <si>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</si>
  <si>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</si>
  <si>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Apropiación 2020</t>
  </si>
  <si>
    <t>Ejecución 2020</t>
  </si>
  <si>
    <t>Proyecto Fuente de Recursos vigencia 2021</t>
  </si>
  <si>
    <t>Producto de la Iniciativa</t>
  </si>
  <si>
    <t>Indicador de la Iniciativa</t>
  </si>
  <si>
    <t>Tipo de Indicador</t>
  </si>
  <si>
    <t>Línea Base</t>
  </si>
  <si>
    <t>Meta 2019</t>
  </si>
  <si>
    <t>Avance 2019</t>
  </si>
  <si>
    <t>Meta 2020</t>
  </si>
  <si>
    <t>Avance 2020</t>
  </si>
  <si>
    <t>Meta 2021</t>
  </si>
  <si>
    <t>Meta 2022</t>
  </si>
  <si>
    <t>Avance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</si>
  <si>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</si>
  <si>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</si>
  <si>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</si>
  <si>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</si>
  <si>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</si>
  <si>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</si>
  <si>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</si>
  <si>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</si>
  <si>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</si>
  <si>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</si>
  <si>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</si>
  <si>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</si>
  <si>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</si>
  <si>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</si>
  <si>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</si>
  <si>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</si>
  <si>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</si>
  <si>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</si>
  <si>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</si>
  <si>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</si>
  <si>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</si>
  <si>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</si>
  <si>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</si>
  <si>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</si>
  <si>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</si>
  <si>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</si>
  <si>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</si>
  <si>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</si>
  <si>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</si>
  <si>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</si>
  <si>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</si>
  <si>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</si>
  <si>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</si>
  <si>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</si>
  <si>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</si>
  <si>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</si>
  <si>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</si>
  <si>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</si>
  <si>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</si>
  <si>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t>
  </si>
  <si>
    <t xml:space="preserve">Plan de Modernización del sector postal 2020-2024 </t>
  </si>
  <si>
    <t xml:space="preserve">Líneas de acción implementadas </t>
  </si>
  <si>
    <t>Garantizar la TV y radio pública</t>
  </si>
  <si>
    <t xml:space="preserve">Fortalecimiento de la programación de la radio pública </t>
  </si>
  <si>
    <t xml:space="preserve">Fortalecer las plataformas de las emisoras de la radio pública nacional a través de la realización de contenidos con valor público que generen identidad y auto representación. </t>
  </si>
  <si>
    <t xml:space="preserve">N.A </t>
  </si>
  <si>
    <t xml:space="preserve">Contenidos para las plataformas de emisoras nacionales descentralizadas </t>
  </si>
  <si>
    <t>Horas de contenidos al aire y especiales, nacionales y descentralizados generados</t>
  </si>
  <si>
    <t xml:space="preserve">6 ES RTVC - RADIO Y TELEVISIÓN DE COLOMBIA </t>
  </si>
  <si>
    <t xml:space="preserve">Nuevos contenidos de radio producidos y emitidos </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</si>
  <si>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</si>
  <si>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</si>
  <si>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</si>
  <si>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</si>
  <si>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</si>
  <si>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 xml:space="preserve">Número de nuevas estaciones de radio Instaladas </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</si>
  <si>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</si>
  <si>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</si>
  <si>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</si>
  <si>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</si>
  <si>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</si>
  <si>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Capacidad</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</si>
  <si>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</si>
  <si>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</si>
  <si>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</si>
  <si>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</si>
  <si>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</si>
  <si>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</si>
  <si>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</si>
  <si>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</si>
  <si>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</si>
  <si>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2. VICEMINISTERIO DE CONECTIVIDAD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</si>
  <si>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</si>
  <si>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</si>
  <si>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</si>
  <si>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</si>
  <si>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</si>
  <si>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</si>
  <si>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</si>
  <si>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</si>
  <si>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</si>
  <si>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</si>
  <si>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</si>
  <si>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</si>
  <si>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</si>
  <si>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</si>
  <si>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</si>
  <si>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</si>
  <si>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</si>
  <si>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</si>
  <si>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</si>
  <si>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</si>
  <si>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</si>
  <si>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</si>
  <si>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Informe de Arquitectura de Marca</t>
  </si>
  <si>
    <t xml:space="preserve">Arquitectura de Marca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</si>
  <si>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</si>
  <si>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</si>
  <si>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</si>
  <si>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</si>
  <si>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</si>
  <si>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</si>
  <si>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</si>
  <si>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</si>
  <si>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</si>
  <si>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</si>
  <si>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</si>
  <si>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</si>
  <si>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</si>
  <si>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</si>
  <si>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</si>
  <si>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</si>
  <si>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 xml:space="preserve">1.5 Oficina de Fomento Regional de Tecnologías de la Información y las Comunicaciones </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</si>
  <si>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</si>
  <si>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</si>
  <si>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</si>
  <si>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</si>
  <si>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</si>
  <si>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</si>
  <si>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</si>
  <si>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</si>
  <si>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</si>
  <si>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</si>
  <si>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</si>
  <si>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</si>
  <si>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</si>
  <si>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</si>
  <si>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</si>
  <si>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</si>
  <si>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</si>
  <si>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</si>
  <si>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</si>
  <si>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</si>
  <si>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</si>
  <si>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</si>
  <si>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</si>
  <si>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</si>
  <si>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</si>
  <si>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</si>
  <si>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</si>
  <si>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</si>
  <si>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</si>
  <si>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</si>
  <si>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</si>
  <si>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</si>
  <si>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</si>
  <si>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</si>
  <si>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</si>
  <si>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</si>
  <si>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</si>
  <si>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</si>
  <si>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</si>
  <si>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</si>
  <si>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</si>
  <si>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</si>
  <si>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</si>
  <si>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</si>
  <si>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</si>
  <si>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</si>
  <si>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</si>
  <si>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t>
  </si>
  <si>
    <t>Apoyo financiero a Computadores para Educar (CPE) °</t>
  </si>
  <si>
    <t>Realizar el Traslado de recursos y seguimiento a la ejecución  financiera destinada a la actividad para el desarrollo misional de Computadores para Educar CPE.</t>
  </si>
  <si>
    <t>Uso y Apropiación</t>
  </si>
  <si>
    <t>C-2301-0400-14 - Apoyo financiero para el suministro de terminales a nivel nacional</t>
  </si>
  <si>
    <t xml:space="preserve"> Recursos financieros desembolsados</t>
  </si>
  <si>
    <t>Porcentaje de recursos desembolsados de acuerdo con la programación realizados</t>
  </si>
  <si>
    <t xml:space="preserve">2.1 Dirección de Infraestructura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</si>
  <si>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</si>
  <si>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</si>
  <si>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</si>
  <si>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</si>
  <si>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</si>
  <si>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</si>
  <si>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</si>
  <si>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</si>
  <si>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</si>
  <si>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</si>
  <si>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</si>
  <si>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</si>
  <si>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</si>
  <si>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</si>
  <si>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</si>
  <si>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</si>
  <si>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</si>
  <si>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</si>
  <si>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</si>
  <si>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</si>
  <si>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</si>
  <si>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</si>
  <si>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</si>
  <si>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</si>
  <si>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</si>
  <si>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</si>
  <si>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</si>
  <si>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</si>
  <si>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</si>
  <si>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</si>
  <si>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</si>
  <si>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</si>
  <si>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</si>
  <si>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9.b Apoyar el desarrollo de tecnologías, la investigación y la innovación nacionales en los países en desarrollo, incluso garantizando un entorno normativo propicio a la diversificación industrial y la adición de valor a los productos básicos, entre otras cosas
10.5 Mejorar la reglamentación y vigilancia de las instituciones y los mercados financieros mundiales y fortalecer la aplicación de esos reglamentos</t>
  </si>
  <si>
    <t xml:space="preserve"> Análisis del mercado de servicios de envíos postales masivos y servicios de valor agregado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</si>
  <si>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</si>
  <si>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</si>
  <si>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</si>
  <si>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</si>
  <si>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</si>
  <si>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</si>
  <si>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</si>
  <si>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</si>
  <si>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</si>
  <si>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 xml:space="preserve">Porcentaje de cobertura de televisión digital (TDT + DTH) </t>
  </si>
  <si>
    <t>6 ES RTVC - RADIO Y TELEVISIÓN DE COLOMBIA</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</si>
  <si>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</si>
  <si>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 xml:space="preserve">Compartición de infraestructura de otros sectores - Fase II </t>
  </si>
  <si>
    <t>Actualizar las condiciones de compartición de infraestructura de otros sectores con el sector TIC para el despliegue de redes o prestación de servicios de telecomunicaciones en Colombia</t>
  </si>
  <si>
    <t>N.A.</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</si>
  <si>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</si>
  <si>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</si>
  <si>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</si>
  <si>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</si>
  <si>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</si>
  <si>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</si>
  <si>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</si>
  <si>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</si>
  <si>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</si>
  <si>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</si>
  <si>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</si>
  <si>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</si>
  <si>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</si>
  <si>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</si>
  <si>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</si>
  <si>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</si>
  <si>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</si>
  <si>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</si>
  <si>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</si>
  <si>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</si>
  <si>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</si>
  <si>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</si>
  <si>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</si>
  <si>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</si>
  <si>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</si>
  <si>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</si>
  <si>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</si>
  <si>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</si>
  <si>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</si>
  <si>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</si>
  <si>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</si>
  <si>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</si>
  <si>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</si>
  <si>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</si>
  <si>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</si>
  <si>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</si>
  <si>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</si>
  <si>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</si>
  <si>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</si>
  <si>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</si>
  <si>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</si>
  <si>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</si>
  <si>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</si>
  <si>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</si>
  <si>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</si>
  <si>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</si>
  <si>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</si>
  <si>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</si>
  <si>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</si>
  <si>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</si>
  <si>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</si>
  <si>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</si>
  <si>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</si>
  <si>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</si>
  <si>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</si>
  <si>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</si>
  <si>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</si>
  <si>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</si>
  <si>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</si>
  <si>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</si>
  <si>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</si>
  <si>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16.10 Garantizar el acceso público a la información y proteger las libertades fundamentales, de conformidad con las leyes nacionales y los acuerdos internacionales</t>
  </si>
  <si>
    <t xml:space="preserve">Estudio Impacto Sistemas de Acceso Discapacidad Auditiva </t>
  </si>
  <si>
    <t>Evaluar el impacto de los sistemas implementados para permitir el acceso de la población con discapacidad auditiva a los servicios audiovisuales, y en particular al servicio de televisión.</t>
  </si>
  <si>
    <t>Estudio</t>
  </si>
  <si>
    <t>Número de estudio piblicado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</si>
  <si>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</si>
  <si>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</si>
  <si>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</si>
  <si>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</si>
  <si>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</si>
  <si>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</si>
  <si>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</si>
  <si>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</si>
  <si>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</si>
  <si>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</si>
  <si>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</si>
  <si>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</si>
  <si>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</si>
  <si>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</si>
  <si>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</si>
  <si>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</si>
  <si>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</si>
  <si>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</si>
  <si>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</si>
  <si>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</si>
  <si>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</si>
  <si>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</si>
  <si>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</si>
  <si>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</si>
  <si>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</si>
  <si>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</si>
  <si>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</si>
  <si>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</si>
  <si>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</si>
  <si>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 xml:space="preserve">Fortalecimiento de los contenidos audiovisuales de la televisión pública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</si>
  <si>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</si>
  <si>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</si>
  <si>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</si>
  <si>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</si>
  <si>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</si>
  <si>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</si>
  <si>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</si>
  <si>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</si>
  <si>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</si>
  <si>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</si>
  <si>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</si>
  <si>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</si>
  <si>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</si>
  <si>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</si>
  <si>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</si>
  <si>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</si>
  <si>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</si>
  <si>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</si>
  <si>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10.5 Mejorar la reglamentación y vigilancia de las instituciones y los mercados financieros mundiales y fortalecer la aplicación de esos reglamentos</t>
  </si>
  <si>
    <t xml:space="preserve">Compilación y simplificación del marco regulatorio en materia de televisión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</si>
  <si>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</si>
  <si>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</si>
  <si>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</si>
  <si>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</si>
  <si>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</si>
  <si>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</si>
  <si>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</si>
  <si>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</si>
  <si>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</si>
  <si>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</si>
  <si>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</si>
  <si>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</si>
  <si>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</si>
  <si>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</si>
  <si>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</si>
  <si>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</si>
  <si>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</si>
  <si>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</si>
  <si>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</si>
  <si>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</si>
  <si>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</si>
  <si>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</si>
  <si>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</si>
  <si>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</si>
  <si>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</si>
  <si>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</si>
  <si>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</si>
  <si>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</si>
  <si>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</si>
  <si>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</si>
  <si>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</si>
  <si>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</si>
  <si>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</si>
  <si>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</si>
  <si>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 xml:space="preserve">Servicios Ciudadanos Digitales </t>
  </si>
  <si>
    <t xml:space="preserve">Número de trámites integrados a GOV.CO </t>
  </si>
  <si>
    <t xml:space="preserve">Entidades del Orden Territorial usando el portal GOV.CO Territorial </t>
  </si>
  <si>
    <t xml:space="preserve">Ciudades y Territorios Inteligentes </t>
  </si>
  <si>
    <t xml:space="preserve">Número de proyectos  de Ciudades y Territorios Inteligentes cofinanciados </t>
  </si>
  <si>
    <t xml:space="preserve">Proyectos Transversales de Operación </t>
  </si>
  <si>
    <t xml:space="preserve">Porcentaje de proyectos trasversales en operación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</si>
  <si>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</si>
  <si>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</si>
  <si>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</si>
  <si>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</si>
  <si>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</si>
  <si>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</si>
  <si>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</si>
  <si>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</si>
  <si>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</si>
  <si>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</si>
  <si>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</si>
  <si>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</si>
  <si>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</si>
  <si>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</si>
  <si>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</si>
  <si>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N/A</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</si>
  <si>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</si>
  <si>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</si>
  <si>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</si>
  <si>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</si>
  <si>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</si>
  <si>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</si>
  <si>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</si>
  <si>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</si>
  <si>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</si>
  <si>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</si>
  <si>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</si>
  <si>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</si>
  <si>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</si>
  <si>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</si>
  <si>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</si>
  <si>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</si>
  <si>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</si>
  <si>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</si>
  <si>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</si>
  <si>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</si>
  <si>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 xml:space="preserve">Número de equipos emprendedores participantes del componente de inmersión especializada </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</si>
  <si>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</si>
  <si>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</si>
  <si>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</si>
  <si>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</si>
  <si>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Empresas de base digital impactadas a través del programa APPS.CO </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</si>
  <si>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</si>
  <si>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</si>
  <si>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</si>
  <si>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</si>
  <si>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</si>
  <si>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 xml:space="preserve">Número de personas participantes en cursos virtuales y talleres de emprendimiento. </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</si>
  <si>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</si>
  <si>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</si>
  <si>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</si>
  <si>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</si>
  <si>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</si>
  <si>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</si>
  <si>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</si>
  <si>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</si>
  <si>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</si>
  <si>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</si>
  <si>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</si>
  <si>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</si>
  <si>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</si>
  <si>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</si>
  <si>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</si>
  <si>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</si>
  <si>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</si>
  <si>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</si>
  <si>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</si>
  <si>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</si>
  <si>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</si>
  <si>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Personas capacitadas</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</si>
  <si>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</si>
  <si>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</si>
  <si>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</si>
  <si>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</si>
  <si>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</si>
  <si>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</si>
  <si>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</si>
  <si>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</si>
  <si>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</si>
  <si>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</si>
  <si>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</si>
  <si>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</si>
  <si>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</si>
  <si>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</si>
  <si>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</si>
  <si>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</si>
  <si>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</si>
  <si>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</si>
  <si>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</si>
  <si>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 xml:space="preserve">Porcentaje de avance en la generación de las certificaciones de temas pensionales atendidas </t>
  </si>
  <si>
    <t>Cuentas por cobrar de cuotas partes pensionales gestionadas</t>
  </si>
  <si>
    <t xml:space="preserve">Porcentaje de avance cuentas por cobrar gestionadas conforme a la nómina recibida por FOPEP </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</si>
  <si>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</si>
  <si>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</si>
  <si>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</si>
  <si>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</si>
  <si>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</si>
  <si>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</si>
  <si>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</si>
  <si>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</si>
  <si>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</si>
  <si>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</si>
  <si>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</si>
  <si>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</si>
  <si>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</si>
  <si>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</si>
  <si>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</si>
  <si>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</si>
  <si>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</si>
  <si>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</si>
  <si>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 xml:space="preserve">Número de Informes con la descripción de la Ejecución presupuestal de Gastos MinTIC elaborados </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</si>
  <si>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</si>
  <si>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</si>
  <si>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</si>
  <si>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</si>
  <si>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 xml:space="preserve">Número de Informes con la descripción de la Ejecución presupuestal de Gastos FUTIC elaborados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</si>
  <si>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</si>
  <si>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</si>
  <si>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</si>
  <si>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</si>
  <si>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C-2399-0400-13 - Conservación de la información histórica del sector TIC. Bototá</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</si>
  <si>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</si>
  <si>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</si>
  <si>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</si>
  <si>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</si>
  <si>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</si>
  <si>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</si>
  <si>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</si>
  <si>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</si>
  <si>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</si>
  <si>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Reportes Gestión de Ingresos del Fondo Único TIC</t>
  </si>
  <si>
    <t xml:space="preserve">Porcentaje de cumplimiento de Informes Gestión de Ingresos del Fondo TIC generados </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</si>
  <si>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</si>
  <si>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</si>
  <si>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</si>
  <si>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Capacitación sobre lineamientos, pautas relacionados con la gestión de ingresos y el seguimiento a la ejecución de recursos del Fondo Único TIC</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</si>
  <si>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</si>
  <si>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</si>
  <si>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</si>
  <si>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</si>
  <si>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</si>
  <si>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</si>
  <si>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</si>
  <si>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</si>
  <si>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</si>
  <si>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</si>
  <si>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</si>
  <si>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</si>
  <si>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</si>
  <si>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</si>
  <si>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</si>
  <si>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</si>
  <si>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</si>
  <si>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</si>
  <si>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</si>
  <si>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</si>
  <si>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</si>
  <si>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</si>
  <si>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</si>
  <si>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</si>
  <si>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</si>
  <si>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</si>
  <si>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</si>
  <si>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</si>
  <si>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</si>
  <si>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</si>
  <si>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</si>
  <si>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</si>
  <si>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</si>
  <si>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</si>
  <si>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</si>
  <si>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</si>
  <si>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</si>
  <si>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Porcentaje de acciones gestionadas en cumplimiento de los acuerdos suscritos con el Consejo Regional Indígena del Cauca - CRIC, en el marco de Decreto 1811 de 2017. </t>
  </si>
  <si>
    <t xml:space="preserve">Plan de acción anualizado de la Política Pública de Comunicación de y para Pueblos Indígenas y el Plan de TV, concertado, protocolizado e implementado.         </t>
  </si>
  <si>
    <t xml:space="preserve">Plan de acción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</si>
  <si>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</si>
  <si>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 xml:space="preserve">Diagnóstico realizado de las necesidades de acceso y uso de las TIC en territorios indígenas Informe de avances en el desarrollo del diagnostico. </t>
  </si>
  <si>
    <t>Informe de atención y cumplimiento de asuntos relacionados con comunidades étnicas y/o organizaciones sociales</t>
  </si>
  <si>
    <t xml:space="preserve">Porcentaje de acciones gestionadas en cumplimiento a los compromisos suscritos con comunidades étnicas y/o sociales, población en riesgo y/o víctimas del conflicto armando.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</si>
  <si>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</si>
  <si>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</si>
  <si>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</si>
  <si>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</si>
  <si>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</si>
  <si>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</si>
  <si>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</si>
  <si>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</si>
  <si>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</si>
  <si>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</si>
  <si>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</si>
  <si>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</si>
  <si>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</si>
  <si>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</si>
  <si>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</si>
  <si>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</si>
  <si>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</si>
  <si>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 xml:space="preserve">1.7 Dirección Jurídica </t>
  </si>
  <si>
    <t>Fortalecimiento en la divulgación de la Resolución 2871 de 2017 del MinTIC.</t>
  </si>
  <si>
    <t>Socialización de la Resolución 2112 de 2020</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</si>
  <si>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</si>
  <si>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</si>
  <si>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</si>
  <si>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</si>
  <si>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</si>
  <si>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</si>
  <si>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</si>
  <si>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</si>
  <si>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</si>
  <si>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</si>
  <si>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 xml:space="preserve">Plan de Participación Ciudadana publicado </t>
  </si>
  <si>
    <t xml:space="preserve">Publicación del Plan de Participación Ciudadana en el sitio web del MinTIC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</si>
  <si>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</si>
  <si>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</si>
  <si>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</si>
  <si>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</si>
  <si>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 xml:space="preserve">Formular y consolidar en conjunto con las áreas responsables el componente de Mecanismos para fortalecer la atención al ciudadano el cual hace parte del Plan Anticorrupción y de atención al ciudadano MinTIC PAAC  </t>
  </si>
  <si>
    <t xml:space="preserve">Publicar el componente 4 Plan Anticorrupción y de Atención al Ciudadano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</si>
  <si>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</si>
  <si>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</si>
  <si>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</si>
  <si>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</si>
  <si>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</si>
  <si>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</si>
  <si>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</si>
  <si>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</si>
  <si>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</si>
  <si>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 xml:space="preserve">Evaluar el cumplimiento de las metas, actividades y objetivos estratégicos de la entidad, el cumplimiento normativo así como  a los riesgos institucionales en el marco del Sistema de Control Interno. </t>
  </si>
  <si>
    <t>Evaluación y Apoyo al Control de la Gestión</t>
  </si>
  <si>
    <t>Informes de auditorías, evaluaciones o seguimientos realizados</t>
  </si>
  <si>
    <t xml:space="preserve">Porcentaje de ejecución del Plan de Auditorias, seguimientos, informes de Ley y evaluaciones </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</si>
  <si>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</si>
  <si>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</si>
  <si>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</si>
  <si>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</si>
  <si>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</si>
  <si>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</si>
  <si>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</si>
  <si>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</si>
  <si>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</si>
  <si>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</si>
  <si>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</si>
  <si>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</si>
  <si>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</si>
  <si>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</si>
  <si>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</si>
  <si>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</si>
  <si>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</si>
  <si>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</si>
  <si>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</si>
  <si>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</si>
  <si>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</si>
  <si>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</si>
  <si>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Documento de lineamientos técnicos </t>
  </si>
  <si>
    <t xml:space="preserve">Plan de información estadística </t>
  </si>
  <si>
    <t>Apropiación 2021 (Septiembre 30)</t>
  </si>
  <si>
    <t>Ejecución 2021 (Septiembre 30)</t>
  </si>
  <si>
    <t>Avance 2021 (30 septiembre)</t>
  </si>
  <si>
    <t>Avance Cualitativo 2021 (3o septiembre)</t>
  </si>
  <si>
    <t>Consolidado a septiembre 2021, se cuenta con la ejecución de los siguientes proyectos: 1. SIGEL; GOV.CO (en el marco de GOV.CO se encuentran 5 proyectos: 2. Código CiiU (Evolución GOV.CO), 3. Administración de contenidos (Evolución GOV.CO), 4. Plan de Integración (Evolución GOV.CO), 5. Uso y Apropiación (Evolución GOV.CO), 6.  Mejoras de usabilidad(Evolución GOV.CO)). Tanto SIGEL como GOV.CO y sus proyectos se encuentran enmarcados en el Convenio firmado con MinTIC, 7. PAIWEB 2.0 (Adición COVID 19 - Ministerio de Salud), 8. Consulta Previa II (Ministerio del Interior), 9. Proyecto Puntos de Información Turística (Convenio FONTUR), 10. Estampilla Electrónica (Colombia Compra Eficiente) y 11. Soporte Técnico a Archivo Sindical (MinTrabajo)</t>
  </si>
  <si>
    <t>Con corte a septiembre 2021se está trabajando con 65 entidades priorizadas por parte del MinTIC para el aprovisionamiento e implementación de los servicios ciudadanos digitales y trámites en línea.</t>
  </si>
  <si>
    <t>Con corte a Septiembre, se cuenta con la nueva versión de Autenticación Digital en QA  para la autenticación de personas jurídicas y vinculación de funcionarios públicos y contratistas registrados en SIGEP. Implementación de mejoras Resposive en el Servicio de Carpeta Ciudadana Digital para engrandecer la experiencia de usuario de la navegación desde dispositivos móviles. En Interoperabilidad se culminaron las pruebas de concepto del protocolo DHX para transferencia de archivos de grandes volúmenes de datos, y el Proxy de Configuración. En los tres Servicios se implementó el esquema de alta disponibilidad de las bases de datos (RDS).</t>
  </si>
  <si>
    <t>Dado que esta es una meta acumulativa, adicionalmente a las entidades reportadas en la vigencia anterior (43), durante el 2021 se ha trabajado con entidades nuevas para el desarrollo de proyectos de CTI aplicada, en el marco de la elaboración de propuestas para proyectos y la posterior firma de convenios o contratos. Estas son: 44.CPIQ (proyecto arquitectura empresarial); 45.FONTUR (Sistema y App para integración de servicios del sector turístico); 46.OCCRE (Tarjeta de Turismo Digital); 47.ADRES (Bolsa de servicios); 48.Corporación Gilberto Alzate (FUGA), 49. Junta Central de Contadores (Transformación de tramites), 50. SuperSociedades (Bolsa de horas), 51. MINDEFENSA-DIMAR (Arquitectura Empresarial),  52. Gobernación del Magdalena (CONVOCATORIA No. 13 INNOVACION SGR), 53. Gobernación del Valle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</si>
</sst>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164" formatCode="_-&quot;$&quot;* #,##0_-;\-&quot;$&quot;* #,##0_-;_-&quot;$&quot;* &quot;-&quot;_-;_-@_-"/>
    <numFmt numFmtId="165" formatCode="&quot;$&quot;#,##0"/>
    <numFmt numFmtId="166" formatCode="#,##0.0"/>
    <numFmt numFmtId="167" formatCode="0.0%"/>
    <numFmt numFmtId="168" formatCode="0.000%"/>
  </numFmts>
  <fonts count="10" x14ac:knownFonts="1">
    <font>
      <sz val="11"/>
      <color theme="1"/>
      <name val="Calibri"/>
      <family val="2"/>
      <scheme val="minor"/>
    </font>
    <font>
      <sz val="11"/>
      <color theme="1"/>
      <name val="Calibri"/>
      <family val="2"/>
      <scheme val="minor"/>
    </font>
    <font>
      <sz val="12"/>
      <name val="Arial Narrow"/>
      <family val="2"/>
    </font>
    <font>
      <b/>
      <sz val="12"/>
      <color theme="0"/>
      <name val="Arial Narrow"/>
      <family val="2"/>
    </font>
    <font>
      <b/>
      <sz val="14"/>
      <color theme="0"/>
      <name val="Arial Narrow"/>
      <family val="2"/>
    </font>
    <font>
      <sz val="12"/>
      <color theme="0"/>
      <name val="Arial Narrow"/>
      <family val="2"/>
    </font>
    <font>
      <sz val="12"/>
      <color theme="5" tint="0.39997558519241921"/>
      <name val="Arial Narrow"/>
      <family val="2"/>
    </font>
    <font>
      <sz val="12"/>
      <color rgb="FFFF0000"/>
      <name val="Arial Narrow"/>
      <family val="2"/>
    </font>
    <font>
      <sz val="12"/>
      <color rgb="FFFFFFFF"/>
      <name val="Arial Narrow"/>
      <family val="2"/>
    </font>
    <font>
      <b/>
      <sz val="12"/>
      <name val="Arial Narrow"/>
      <family val="2"/>
    </font>
  </fonts>
  <fills count="7">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
      <patternFill patternType="solid">
        <fgColor theme="0" tint="-0.34998626667073579"/>
        <bgColor indexed="64"/>
      </patternFill>
    </fill>
    <fill>
      <patternFill patternType="solid">
        <fgColor theme="0" tint="-0.249977111117893"/>
        <bgColor indexed="64"/>
      </patternFill>
    </fill>
  </fills>
  <borders count="5">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6">
    <xf numFmtId="0" fontId="0" fillId="0" borderId="0" xfId="0"/>
    <xf numFmtId="0" fontId="2" fillId="2" borderId="0" xfId="0" applyFont="1" applyFill="1" applyAlignment="1">
      <alignment horizontal="center" vertical="center"/>
    </xf>
    <xf numFmtId="165" fontId="2" fillId="2" borderId="0" xfId="1" applyNumberFormat="1" applyFont="1" applyFill="1" applyAlignment="1">
      <alignment horizontal="center" vertical="center"/>
    </xf>
    <xf numFmtId="0" fontId="2" fillId="3" borderId="0" xfId="0" applyFont="1" applyFill="1" applyAlignment="1">
      <alignment horizontal="center" vertical="center"/>
    </xf>
    <xf numFmtId="0" fontId="3" fillId="2" borderId="0" xfId="0" applyFont="1" applyFill="1" applyAlignment="1">
      <alignment horizontal="center" vertical="center"/>
    </xf>
    <xf numFmtId="165" fontId="3" fillId="2" borderId="0" xfId="1" applyNumberFormat="1" applyFont="1" applyFill="1" applyAlignment="1">
      <alignment horizontal="center" vertical="center"/>
    </xf>
    <xf numFmtId="0" fontId="4" fillId="4" borderId="1" xfId="0" applyFont="1" applyFill="1" applyBorder="1" applyAlignment="1">
      <alignment horizontal="center" vertical="center" wrapText="1"/>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165" fontId="5" fillId="2" borderId="1" xfId="1" applyNumberFormat="1" applyFont="1" applyFill="1" applyBorder="1" applyAlignment="1">
      <alignment horizontal="center" vertical="center" wrapText="1"/>
    </xf>
    <xf numFmtId="9" fontId="5" fillId="2" borderId="1" xfId="2"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1" xfId="2" applyFont="1" applyFill="1" applyBorder="1" applyAlignment="1">
      <alignment horizontal="center" vertical="center"/>
    </xf>
    <xf numFmtId="9" fontId="6" fillId="2"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0" fontId="5" fillId="0" borderId="0" xfId="0" applyFont="1" applyAlignment="1">
      <alignment horizontal="center" vertical="center"/>
    </xf>
    <xf numFmtId="166"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0" fontId="6" fillId="2" borderId="1" xfId="2"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10" fontId="5" fillId="2" borderId="1" xfId="2" applyNumberFormat="1" applyFont="1" applyFill="1" applyBorder="1" applyAlignment="1">
      <alignment horizontal="center" vertical="center" wrapText="1"/>
    </xf>
    <xf numFmtId="3" fontId="5" fillId="2" borderId="1" xfId="0" applyNumberFormat="1" applyFont="1" applyFill="1" applyBorder="1" applyAlignment="1" applyProtection="1">
      <alignment horizontal="center" vertical="center" wrapText="1"/>
      <protection locked="0"/>
    </xf>
    <xf numFmtId="165" fontId="5" fillId="2" borderId="1" xfId="3"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8" fontId="5" fillId="2" borderId="1" xfId="2" applyNumberFormat="1" applyFont="1" applyFill="1" applyBorder="1" applyAlignment="1">
      <alignment horizontal="center" vertical="center" wrapText="1"/>
    </xf>
    <xf numFmtId="167" fontId="5" fillId="2" borderId="1" xfId="2"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5" fontId="2" fillId="3" borderId="0" xfId="1" applyNumberFormat="1" applyFont="1" applyFill="1" applyAlignment="1">
      <alignment horizontal="center" vertical="center"/>
    </xf>
    <xf numFmtId="165" fontId="9" fillId="3" borderId="0" xfId="1" applyNumberFormat="1" applyFont="1" applyFill="1" applyAlignment="1">
      <alignment horizontal="center" vertical="center"/>
    </xf>
    <xf numFmtId="0" fontId="5"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6" fillId="5"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10" fontId="6" fillId="5" borderId="1" xfId="2"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10" fontId="5" fillId="5" borderId="1" xfId="0" applyNumberFormat="1" applyFont="1" applyFill="1" applyBorder="1" applyAlignment="1">
      <alignment horizontal="center" vertical="center" wrapText="1"/>
    </xf>
    <xf numFmtId="165" fontId="5" fillId="5" borderId="1" xfId="1" applyNumberFormat="1" applyFont="1" applyFill="1" applyBorder="1" applyAlignment="1">
      <alignment horizontal="center" vertical="center" wrapText="1"/>
    </xf>
    <xf numFmtId="10" fontId="5" fillId="5" borderId="1" xfId="2" applyNumberFormat="1" applyFont="1" applyFill="1" applyBorder="1" applyAlignment="1">
      <alignment horizontal="center" vertical="center" wrapText="1"/>
    </xf>
    <xf numFmtId="167"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65" fontId="5" fillId="2" borderId="3" xfId="1" applyNumberFormat="1" applyFont="1" applyFill="1" applyBorder="1" applyAlignment="1">
      <alignment horizontal="center" vertical="center" wrapText="1"/>
    </xf>
    <xf numFmtId="165" fontId="5" fillId="2" borderId="4" xfId="1"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6" fontId="5" fillId="2" borderId="2" xfId="0"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wrapText="1"/>
    </xf>
  </cellXfs>
  <cellStyles count="4">
    <cellStyle name="Moneda [0]" xfId="1" builtinId="7"/>
    <cellStyle name="Moneda [0] 2 4" xfId="3" xr:uid="{F67E8A7A-3DE5-4DE8-85E5-7D2104BDC48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32</xdr:col>
      <xdr:colOff>1730375</xdr:colOff>
      <xdr:row>5</xdr:row>
      <xdr:rowOff>88289</xdr:rowOff>
    </xdr:to>
    <xdr:sp macro="" textlink="">
      <xdr:nvSpPr>
        <xdr:cNvPr id="2" name="Rectángulo redondeado 1">
          <a:extLst>
            <a:ext uri="{FF2B5EF4-FFF2-40B4-BE49-F238E27FC236}">
              <a16:creationId xmlns:a16="http://schemas.microsoft.com/office/drawing/2014/main" id="{20CC182D-5634-412E-ACF1-1BB2A5E18CCA}"/>
            </a:ext>
          </a:extLst>
        </xdr:cNvPr>
        <xdr:cNvSpPr/>
      </xdr:nvSpPr>
      <xdr:spPr>
        <a:xfrm>
          <a:off x="63500" y="88289"/>
          <a:ext cx="65722500" cy="128587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85077</xdr:rowOff>
    </xdr:from>
    <xdr:ext cx="3792257" cy="655949"/>
    <xdr:sp macro="" textlink="">
      <xdr:nvSpPr>
        <xdr:cNvPr id="3" name="CuadroTexto 2">
          <a:extLst>
            <a:ext uri="{FF2B5EF4-FFF2-40B4-BE49-F238E27FC236}">
              <a16:creationId xmlns:a16="http://schemas.microsoft.com/office/drawing/2014/main" id="{6F5C03E9-60CE-40AB-A42B-0C669F05EF95}"/>
            </a:ext>
          </a:extLst>
        </xdr:cNvPr>
        <xdr:cNvSpPr txBox="1"/>
      </xdr:nvSpPr>
      <xdr:spPr>
        <a:xfrm>
          <a:off x="29007954" y="342252"/>
          <a:ext cx="3792257"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31 DE AGOSTO 2021</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9ACEFCA3-27F1-47E3-A20D-C4163C75A6F1}"/>
            </a:ext>
          </a:extLst>
        </xdr:cNvPr>
        <xdr:cNvPicPr>
          <a:picLocks noChangeAspect="1"/>
        </xdr:cNvPicPr>
      </xdr:nvPicPr>
      <xdr:blipFill>
        <a:blip xmlns:r="http://schemas.openxmlformats.org/officeDocument/2006/relationships" r:embed="rId1"/>
        <a:stretch>
          <a:fillRect/>
        </a:stretch>
      </xdr:blipFill>
      <xdr:spPr>
        <a:xfrm>
          <a:off x="271895" y="179212"/>
          <a:ext cx="5017077" cy="847032"/>
        </a:xfrm>
        <a:prstGeom prst="rect">
          <a:avLst/>
        </a:prstGeom>
      </xdr:spPr>
    </xdr:pic>
    <xdr:clientData/>
  </xdr:twoCellAnchor>
  <xdr:twoCellAnchor editAs="oneCell">
    <xdr:from>
      <xdr:col>31</xdr:col>
      <xdr:colOff>381000</xdr:colOff>
      <xdr:row>0</xdr:row>
      <xdr:rowOff>174625</xdr:rowOff>
    </xdr:from>
    <xdr:to>
      <xdr:col>32</xdr:col>
      <xdr:colOff>1444625</xdr:colOff>
      <xdr:row>5</xdr:row>
      <xdr:rowOff>30601</xdr:rowOff>
    </xdr:to>
    <xdr:pic>
      <xdr:nvPicPr>
        <xdr:cNvPr id="5" name="Imagen 4">
          <a:extLst>
            <a:ext uri="{FF2B5EF4-FFF2-40B4-BE49-F238E27FC236}">
              <a16:creationId xmlns:a16="http://schemas.microsoft.com/office/drawing/2014/main" id="{290749A0-095C-4071-A2D3-4A6424C6D5BC}"/>
            </a:ext>
          </a:extLst>
        </xdr:cNvPr>
        <xdr:cNvPicPr>
          <a:picLocks noChangeAspect="1"/>
        </xdr:cNvPicPr>
      </xdr:nvPicPr>
      <xdr:blipFill>
        <a:blip xmlns:r="http://schemas.openxmlformats.org/officeDocument/2006/relationships" r:embed="rId2"/>
        <a:stretch>
          <a:fillRect/>
        </a:stretch>
      </xdr:blipFill>
      <xdr:spPr>
        <a:xfrm>
          <a:off x="62979300" y="174625"/>
          <a:ext cx="2520950" cy="8656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landia/OneDrive%20-%20MINTIC/ARCHIVOS/MINTIC/2021/PES/PES%203T-2021%20V3.3%20Control%20de%20camb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LAN~1/AppData/Local/Temp/PES%204T-2019%20MRV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VELAN~1/AppData/Local/Temp/PES%204T-2019%20TRANSVERS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
      <sheetName val="PE 31 Agosto - 2021"/>
      <sheetName val="PE 31 Agosto - 2021 Avances"/>
      <sheetName val="PE 31 Agosto - 2021 limpio"/>
      <sheetName val="PES 31 Agosto - 2021"/>
      <sheetName val="PEI 31 Agosto - 2021"/>
      <sheetName val="Gráficas"/>
      <sheetName val="SINERGIA"/>
      <sheetName val="Lista Desplegable"/>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7B6F-281F-41F5-84E0-1E14952C6732}">
  <sheetPr>
    <pageSetUpPr fitToPage="1"/>
  </sheetPr>
  <dimension ref="A1:AG195"/>
  <sheetViews>
    <sheetView tabSelected="1" view="pageBreakPreview" topLeftCell="U7" zoomScale="85" zoomScaleNormal="85" zoomScaleSheetLayoutView="85" workbookViewId="0">
      <pane ySplit="1" topLeftCell="A143" activePane="bottomLeft" state="frozen"/>
      <selection activeCell="A7" sqref="A7"/>
      <selection pane="bottomLeft" activeCell="U147" sqref="U147"/>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48" customWidth="1"/>
    <col min="11" max="12" width="35" style="48" customWidth="1"/>
    <col min="13" max="13" width="33.5703125" style="48" bestFit="1" customWidth="1"/>
    <col min="14" max="15" width="35" style="48" customWidth="1"/>
    <col min="16" max="16" width="32.5703125" style="3" customWidth="1"/>
    <col min="17" max="17" width="42.85546875" style="3" customWidth="1"/>
    <col min="18" max="18" width="47.28515625" style="3" customWidth="1"/>
    <col min="19" max="21" width="21.85546875" style="3" customWidth="1"/>
    <col min="22" max="22" width="29.85546875" style="3" customWidth="1" outlineLevel="1"/>
    <col min="23" max="23" width="21.85546875" style="3" customWidth="1"/>
    <col min="24" max="24" width="30.42578125" style="3" customWidth="1" outlineLevel="1"/>
    <col min="25" max="25" width="21.85546875" style="3" customWidth="1"/>
    <col min="26" max="26" width="31.5703125" style="3" customWidth="1" outlineLevel="1"/>
    <col min="27" max="27" width="73.85546875" style="3" customWidth="1" outlineLevel="1"/>
    <col min="28" max="28" width="21.85546875" style="3" customWidth="1"/>
    <col min="29" max="30" width="21.85546875" style="3" hidden="1" customWidth="1" outlineLevel="1"/>
    <col min="31" max="31" width="21.85546875" style="3" customWidth="1" collapsed="1"/>
    <col min="32" max="32" width="21.85546875" style="3" customWidth="1"/>
    <col min="33" max="33" width="26.42578125" style="3" customWidth="1"/>
    <col min="34" max="16384" width="11.42578125" style="3"/>
  </cols>
  <sheetData>
    <row r="1" spans="1:33" x14ac:dyDescent="0.25">
      <c r="A1" s="1"/>
      <c r="B1" s="1"/>
      <c r="C1" s="1"/>
      <c r="D1" s="1"/>
      <c r="E1" s="1"/>
      <c r="F1" s="1"/>
      <c r="G1" s="1"/>
      <c r="H1" s="1"/>
      <c r="I1" s="1"/>
      <c r="J1" s="2"/>
      <c r="K1" s="2"/>
      <c r="L1" s="2"/>
      <c r="M1" s="2"/>
      <c r="N1" s="2"/>
      <c r="O1" s="2"/>
      <c r="P1" s="1"/>
      <c r="Q1" s="1"/>
      <c r="R1" s="1"/>
      <c r="S1" s="1"/>
      <c r="T1" s="1"/>
      <c r="U1" s="1"/>
      <c r="V1" s="1"/>
      <c r="W1" s="1"/>
      <c r="X1" s="1"/>
      <c r="Y1" s="1"/>
      <c r="Z1" s="1"/>
      <c r="AA1" s="1"/>
      <c r="AB1" s="1"/>
      <c r="AC1" s="1"/>
      <c r="AD1" s="1"/>
      <c r="AE1" s="1"/>
      <c r="AF1" s="1"/>
      <c r="AG1" s="1"/>
    </row>
    <row r="2" spans="1:33" x14ac:dyDescent="0.25">
      <c r="A2" s="1"/>
      <c r="B2" s="1"/>
      <c r="C2" s="1"/>
      <c r="D2" s="1"/>
      <c r="E2" s="1"/>
      <c r="F2" s="1"/>
      <c r="G2" s="1"/>
      <c r="H2" s="1"/>
      <c r="I2" s="1"/>
      <c r="J2" s="2"/>
      <c r="K2" s="2"/>
      <c r="L2" s="2"/>
      <c r="M2" s="2"/>
      <c r="N2" s="2"/>
      <c r="O2" s="2"/>
      <c r="P2" s="1"/>
      <c r="Q2" s="1"/>
      <c r="R2" s="1"/>
      <c r="S2" s="1"/>
      <c r="T2" s="1"/>
      <c r="U2" s="1"/>
      <c r="V2" s="1"/>
      <c r="W2" s="1"/>
      <c r="X2" s="1"/>
      <c r="Y2" s="1"/>
      <c r="Z2" s="1"/>
      <c r="AA2" s="1"/>
      <c r="AB2" s="1"/>
      <c r="AC2" s="1"/>
      <c r="AD2" s="1"/>
      <c r="AE2" s="1"/>
      <c r="AF2" s="1"/>
      <c r="AG2" s="1"/>
    </row>
    <row r="3" spans="1:33" x14ac:dyDescent="0.25">
      <c r="A3" s="1"/>
      <c r="B3" s="1"/>
      <c r="C3" s="1"/>
      <c r="D3" s="1"/>
      <c r="E3" s="1"/>
      <c r="F3" s="1"/>
      <c r="G3" s="1"/>
      <c r="H3" s="1"/>
      <c r="I3" s="1"/>
      <c r="J3" s="2"/>
      <c r="K3" s="2"/>
      <c r="L3" s="2"/>
      <c r="M3" s="2"/>
      <c r="N3" s="2"/>
      <c r="O3" s="2"/>
      <c r="P3" s="1"/>
      <c r="Q3" s="1"/>
      <c r="R3" s="1"/>
      <c r="S3" s="1"/>
      <c r="T3" s="1"/>
      <c r="U3" s="1"/>
      <c r="V3" s="1"/>
      <c r="W3" s="1"/>
      <c r="X3" s="1"/>
      <c r="Y3" s="1"/>
      <c r="Z3" s="1"/>
      <c r="AA3" s="1"/>
      <c r="AB3" s="1"/>
      <c r="AC3" s="1"/>
      <c r="AD3" s="1"/>
      <c r="AE3" s="1"/>
      <c r="AF3" s="1"/>
      <c r="AG3" s="1"/>
    </row>
    <row r="4" spans="1:33" x14ac:dyDescent="0.25">
      <c r="A4" s="1"/>
      <c r="B4" s="1"/>
      <c r="C4" s="1"/>
      <c r="D4" s="1"/>
      <c r="E4" s="1"/>
      <c r="F4" s="1"/>
      <c r="G4" s="1"/>
      <c r="H4" s="1"/>
      <c r="I4" s="1"/>
      <c r="J4" s="2"/>
      <c r="K4" s="2"/>
      <c r="L4" s="2"/>
      <c r="M4" s="2"/>
      <c r="N4" s="2"/>
      <c r="O4" s="2"/>
      <c r="P4" s="1"/>
      <c r="Q4" s="1"/>
      <c r="R4" s="1"/>
      <c r="S4" s="1"/>
      <c r="T4" s="1"/>
      <c r="U4" s="1"/>
      <c r="V4" s="1"/>
      <c r="W4" s="1"/>
      <c r="X4" s="1"/>
      <c r="Y4" s="1"/>
      <c r="Z4" s="1"/>
      <c r="AA4" s="1"/>
      <c r="AB4" s="1"/>
      <c r="AC4" s="1"/>
      <c r="AD4" s="1"/>
      <c r="AE4" s="1"/>
      <c r="AF4" s="1"/>
      <c r="AG4" s="1"/>
    </row>
    <row r="5" spans="1:33" x14ac:dyDescent="0.25">
      <c r="A5" s="1"/>
      <c r="B5" s="1"/>
      <c r="C5" s="1"/>
      <c r="D5" s="1"/>
      <c r="E5" s="1"/>
      <c r="F5" s="1"/>
      <c r="G5" s="1"/>
      <c r="H5" s="1"/>
      <c r="I5" s="1"/>
      <c r="J5" s="2"/>
      <c r="K5" s="2"/>
      <c r="L5" s="2"/>
      <c r="M5" s="2"/>
      <c r="N5" s="2"/>
      <c r="O5" s="2"/>
      <c r="P5" s="1"/>
      <c r="Q5" s="1"/>
      <c r="R5" s="1"/>
      <c r="S5" s="1"/>
      <c r="T5" s="1"/>
      <c r="U5" s="1"/>
      <c r="V5" s="1"/>
      <c r="W5" s="1"/>
      <c r="X5" s="1"/>
      <c r="Y5" s="1"/>
      <c r="Z5" s="1"/>
      <c r="AA5" s="1"/>
      <c r="AB5" s="1"/>
      <c r="AC5" s="1"/>
      <c r="AD5" s="1"/>
      <c r="AE5" s="1"/>
      <c r="AF5" s="1"/>
      <c r="AG5" s="1"/>
    </row>
    <row r="6" spans="1:33" x14ac:dyDescent="0.25">
      <c r="A6" s="4"/>
      <c r="B6" s="4"/>
      <c r="C6" s="4"/>
      <c r="D6" s="4"/>
      <c r="E6" s="4"/>
      <c r="F6" s="4"/>
      <c r="G6" s="4"/>
      <c r="H6" s="4"/>
      <c r="I6" s="4"/>
      <c r="J6" s="5"/>
      <c r="K6" s="5"/>
      <c r="L6" s="5"/>
      <c r="M6" s="5"/>
      <c r="N6" s="5"/>
      <c r="O6" s="5"/>
      <c r="P6" s="4"/>
      <c r="Q6" s="4"/>
      <c r="R6" s="4"/>
      <c r="S6" s="4"/>
      <c r="T6" s="4"/>
      <c r="U6" s="4"/>
      <c r="V6" s="4"/>
      <c r="W6" s="4"/>
      <c r="X6" s="4"/>
      <c r="Y6" s="4"/>
      <c r="Z6" s="4"/>
      <c r="AA6" s="4"/>
      <c r="AB6" s="4"/>
      <c r="AC6" s="4"/>
      <c r="AD6" s="4"/>
      <c r="AE6" s="4"/>
      <c r="AF6" s="4"/>
      <c r="AG6" s="4"/>
    </row>
    <row r="7" spans="1:33" s="7" customFormat="1" ht="36" x14ac:dyDescent="0.25">
      <c r="A7" s="6" t="s">
        <v>0</v>
      </c>
      <c r="B7" s="6" t="s">
        <v>1</v>
      </c>
      <c r="C7" s="6" t="s">
        <v>2</v>
      </c>
      <c r="D7" s="6" t="s">
        <v>3</v>
      </c>
      <c r="E7" s="6" t="s">
        <v>4</v>
      </c>
      <c r="F7" s="6" t="s">
        <v>5</v>
      </c>
      <c r="G7" s="6" t="s">
        <v>6</v>
      </c>
      <c r="H7" s="6" t="s">
        <v>7</v>
      </c>
      <c r="I7" s="6" t="s">
        <v>8</v>
      </c>
      <c r="J7" s="6" t="s">
        <v>9</v>
      </c>
      <c r="K7" s="6" t="s">
        <v>10</v>
      </c>
      <c r="L7" s="6" t="s">
        <v>11</v>
      </c>
      <c r="M7" s="6" t="s">
        <v>12</v>
      </c>
      <c r="N7" s="6" t="s">
        <v>655</v>
      </c>
      <c r="O7" s="6" t="s">
        <v>656</v>
      </c>
      <c r="P7" s="6" t="s">
        <v>13</v>
      </c>
      <c r="Q7" s="6" t="s">
        <v>14</v>
      </c>
      <c r="R7" s="6" t="s">
        <v>15</v>
      </c>
      <c r="S7" s="6" t="s">
        <v>16</v>
      </c>
      <c r="T7" s="6" t="s">
        <v>17</v>
      </c>
      <c r="U7" s="6" t="s">
        <v>18</v>
      </c>
      <c r="V7" s="6" t="s">
        <v>19</v>
      </c>
      <c r="W7" s="6" t="s">
        <v>20</v>
      </c>
      <c r="X7" s="6" t="s">
        <v>21</v>
      </c>
      <c r="Y7" s="6" t="s">
        <v>22</v>
      </c>
      <c r="Z7" s="6" t="s">
        <v>657</v>
      </c>
      <c r="AA7" s="6" t="s">
        <v>658</v>
      </c>
      <c r="AB7" s="6" t="s">
        <v>23</v>
      </c>
      <c r="AC7" s="6" t="s">
        <v>24</v>
      </c>
      <c r="AD7" s="6" t="s">
        <v>25</v>
      </c>
      <c r="AE7" s="6" t="s">
        <v>26</v>
      </c>
      <c r="AF7" s="6" t="s">
        <v>27</v>
      </c>
      <c r="AG7" s="6" t="s">
        <v>28</v>
      </c>
    </row>
    <row r="8" spans="1:33" s="7" customFormat="1" ht="72.75" customHeight="1" x14ac:dyDescent="0.25">
      <c r="A8" s="65" t="s">
        <v>29</v>
      </c>
      <c r="B8" s="65" t="s">
        <v>30</v>
      </c>
      <c r="C8" s="65" t="s">
        <v>31</v>
      </c>
      <c r="D8" s="65" t="s">
        <v>32</v>
      </c>
      <c r="E8" s="65" t="s">
        <v>33</v>
      </c>
      <c r="F8" s="65" t="s">
        <v>34</v>
      </c>
      <c r="G8" s="65" t="s">
        <v>35</v>
      </c>
      <c r="H8" s="71"/>
      <c r="I8" s="65" t="s">
        <v>36</v>
      </c>
      <c r="J8" s="68">
        <v>11287916536</v>
      </c>
      <c r="K8" s="68">
        <v>11124755265</v>
      </c>
      <c r="L8" s="68">
        <v>15016428698</v>
      </c>
      <c r="M8" s="68">
        <v>14622515052.67</v>
      </c>
      <c r="N8" s="68">
        <v>25615250827</v>
      </c>
      <c r="O8" s="68">
        <v>9753676979.9599991</v>
      </c>
      <c r="P8" s="65" t="s">
        <v>37</v>
      </c>
      <c r="Q8" s="8" t="s">
        <v>38</v>
      </c>
      <c r="R8" s="8" t="s">
        <v>39</v>
      </c>
      <c r="S8" s="8" t="s">
        <v>40</v>
      </c>
      <c r="T8" s="8">
        <v>0</v>
      </c>
      <c r="U8" s="8">
        <v>1</v>
      </c>
      <c r="V8" s="8">
        <v>1</v>
      </c>
      <c r="W8" s="8">
        <v>1</v>
      </c>
      <c r="X8" s="8">
        <v>1</v>
      </c>
      <c r="Y8" s="8">
        <v>1</v>
      </c>
      <c r="Z8" s="50">
        <v>0</v>
      </c>
      <c r="AA8" s="50"/>
      <c r="AB8" s="8">
        <v>1</v>
      </c>
      <c r="AC8" s="8"/>
      <c r="AD8" s="8"/>
      <c r="AE8" s="8">
        <f>+_xlfn.IFS(S8="Acumulado",U8+W8+Y8+AB8,S8="Capacidad",AB8,S8="Flujo",AB8,S8="Reducción",AB8,S8="Stock",AB8)</f>
        <v>4</v>
      </c>
      <c r="AF8" s="8">
        <f t="shared" ref="AF8:AF28" si="0">+_xlfn.IFS(S8="Acumulado",V8+X8+Z8+AC8,S8="Capacidad",Z8,S8="Flujo",Z8,S8="Reducción",V8,S8="Stock",Z8)</f>
        <v>2</v>
      </c>
      <c r="AG8" s="65" t="s">
        <v>41</v>
      </c>
    </row>
    <row r="9" spans="1:33" s="7" customFormat="1" ht="70.5" customHeight="1" x14ac:dyDescent="0.25">
      <c r="A9" s="66"/>
      <c r="B9" s="66"/>
      <c r="C9" s="66"/>
      <c r="D9" s="66"/>
      <c r="E9" s="66"/>
      <c r="F9" s="66"/>
      <c r="G9" s="66"/>
      <c r="H9" s="72"/>
      <c r="I9" s="66"/>
      <c r="J9" s="69"/>
      <c r="K9" s="69"/>
      <c r="L9" s="69"/>
      <c r="M9" s="69"/>
      <c r="N9" s="69"/>
      <c r="O9" s="69"/>
      <c r="P9" s="66"/>
      <c r="Q9" s="8" t="s">
        <v>42</v>
      </c>
      <c r="R9" s="8" t="s">
        <v>43</v>
      </c>
      <c r="S9" s="8" t="s">
        <v>40</v>
      </c>
      <c r="T9" s="8">
        <v>1</v>
      </c>
      <c r="U9" s="8">
        <v>1</v>
      </c>
      <c r="V9" s="8">
        <v>1</v>
      </c>
      <c r="W9" s="8">
        <v>0</v>
      </c>
      <c r="X9" s="8">
        <v>0</v>
      </c>
      <c r="Y9" s="8">
        <v>0</v>
      </c>
      <c r="Z9" s="50">
        <v>1</v>
      </c>
      <c r="AA9" s="50"/>
      <c r="AB9" s="8">
        <v>0</v>
      </c>
      <c r="AC9" s="8"/>
      <c r="AD9" s="8"/>
      <c r="AE9" s="8">
        <f>+_xlfn.IFS(S9="Acumulado",U9+W9+Y9+AB9,S9="Capacidad",AB9,S9="Flujo",AB9,S9="Reducción",AB9,S9="Stock",AB9)</f>
        <v>1</v>
      </c>
      <c r="AF9" s="8">
        <f t="shared" si="0"/>
        <v>2</v>
      </c>
      <c r="AG9" s="66"/>
    </row>
    <row r="10" spans="1:33" s="7" customFormat="1" ht="47.25" x14ac:dyDescent="0.25">
      <c r="A10" s="66"/>
      <c r="B10" s="66"/>
      <c r="C10" s="66"/>
      <c r="D10" s="66"/>
      <c r="E10" s="66"/>
      <c r="F10" s="66"/>
      <c r="G10" s="66"/>
      <c r="H10" s="72"/>
      <c r="I10" s="66"/>
      <c r="J10" s="69"/>
      <c r="K10" s="69"/>
      <c r="L10" s="69"/>
      <c r="M10" s="69"/>
      <c r="N10" s="69"/>
      <c r="O10" s="69"/>
      <c r="P10" s="66"/>
      <c r="Q10" s="8" t="s">
        <v>44</v>
      </c>
      <c r="R10" s="8" t="s">
        <v>45</v>
      </c>
      <c r="S10" s="8" t="s">
        <v>40</v>
      </c>
      <c r="T10" s="8">
        <v>0</v>
      </c>
      <c r="U10" s="8">
        <v>1</v>
      </c>
      <c r="V10" s="8">
        <v>1</v>
      </c>
      <c r="W10" s="8">
        <v>0</v>
      </c>
      <c r="X10" s="8">
        <v>1</v>
      </c>
      <c r="Y10" s="8">
        <v>0</v>
      </c>
      <c r="Z10" s="50">
        <v>0</v>
      </c>
      <c r="AA10" s="50"/>
      <c r="AB10" s="8">
        <v>0</v>
      </c>
      <c r="AC10" s="8"/>
      <c r="AD10" s="8"/>
      <c r="AE10" s="8">
        <f>+_xlfn.IFS(S10="Acumulado",U10+W10+Y10+AB10,S10="Capacidad",AB10,S10="Flujo",AB10,S10="Reducción",AB10,S10="Stock",AB10)</f>
        <v>1</v>
      </c>
      <c r="AF10" s="8">
        <f t="shared" si="0"/>
        <v>2</v>
      </c>
      <c r="AG10" s="66"/>
    </row>
    <row r="11" spans="1:33" s="7" customFormat="1" ht="48" customHeight="1" x14ac:dyDescent="0.25">
      <c r="A11" s="66"/>
      <c r="B11" s="66"/>
      <c r="C11" s="66"/>
      <c r="D11" s="66"/>
      <c r="E11" s="66"/>
      <c r="F11" s="66"/>
      <c r="G11" s="66"/>
      <c r="H11" s="72"/>
      <c r="I11" s="66"/>
      <c r="J11" s="69"/>
      <c r="K11" s="69"/>
      <c r="L11" s="69"/>
      <c r="M11" s="69"/>
      <c r="N11" s="69"/>
      <c r="O11" s="69"/>
      <c r="P11" s="66"/>
      <c r="Q11" s="8" t="s">
        <v>46</v>
      </c>
      <c r="R11" s="8" t="s">
        <v>47</v>
      </c>
      <c r="S11" s="8" t="s">
        <v>40</v>
      </c>
      <c r="T11" s="8">
        <v>0</v>
      </c>
      <c r="U11" s="8">
        <v>0</v>
      </c>
      <c r="V11" s="8">
        <v>0</v>
      </c>
      <c r="W11" s="8">
        <v>0</v>
      </c>
      <c r="X11" s="9">
        <v>0</v>
      </c>
      <c r="Y11" s="10">
        <v>1394</v>
      </c>
      <c r="Z11" s="50">
        <v>895</v>
      </c>
      <c r="AA11" s="50"/>
      <c r="AB11" s="10">
        <v>2191</v>
      </c>
      <c r="AC11" s="8"/>
      <c r="AD11" s="8"/>
      <c r="AE11" s="10">
        <v>3585</v>
      </c>
      <c r="AF11" s="8">
        <f t="shared" si="0"/>
        <v>895</v>
      </c>
      <c r="AG11" s="66"/>
    </row>
    <row r="12" spans="1:33" s="7" customFormat="1" ht="52.5" customHeight="1" x14ac:dyDescent="0.25">
      <c r="A12" s="66"/>
      <c r="B12" s="66"/>
      <c r="C12" s="66"/>
      <c r="D12" s="66"/>
      <c r="E12" s="66"/>
      <c r="F12" s="66"/>
      <c r="G12" s="66"/>
      <c r="H12" s="72"/>
      <c r="I12" s="66"/>
      <c r="J12" s="69"/>
      <c r="K12" s="69"/>
      <c r="L12" s="69"/>
      <c r="M12" s="69"/>
      <c r="N12" s="69"/>
      <c r="O12" s="69"/>
      <c r="P12" s="66"/>
      <c r="Q12" s="65" t="s">
        <v>48</v>
      </c>
      <c r="R12" s="8" t="s">
        <v>49</v>
      </c>
      <c r="S12" s="8" t="s">
        <v>40</v>
      </c>
      <c r="T12" s="8">
        <v>0</v>
      </c>
      <c r="U12" s="8">
        <v>0</v>
      </c>
      <c r="V12" s="8">
        <v>0</v>
      </c>
      <c r="W12" s="8">
        <v>1</v>
      </c>
      <c r="X12" s="8">
        <v>1</v>
      </c>
      <c r="Y12" s="8">
        <v>0</v>
      </c>
      <c r="Z12" s="50">
        <v>1</v>
      </c>
      <c r="AA12" s="50"/>
      <c r="AB12" s="8">
        <v>0</v>
      </c>
      <c r="AC12" s="8"/>
      <c r="AD12" s="8"/>
      <c r="AE12" s="8">
        <f>+_xlfn.IFS(S12="Acumulado",U12+W12+Y12+AB12,S12="Capacidad",AB12,S12="Flujo",AB12,S12="Reducción",AB12,S12="Stock",AB12)</f>
        <v>1</v>
      </c>
      <c r="AF12" s="8">
        <f t="shared" si="0"/>
        <v>2</v>
      </c>
      <c r="AG12" s="66"/>
    </row>
    <row r="13" spans="1:33" s="7" customFormat="1" ht="55.5" customHeight="1" x14ac:dyDescent="0.25">
      <c r="A13" s="67"/>
      <c r="B13" s="67"/>
      <c r="C13" s="67"/>
      <c r="D13" s="67"/>
      <c r="E13" s="67"/>
      <c r="F13" s="67"/>
      <c r="G13" s="67"/>
      <c r="H13" s="73"/>
      <c r="I13" s="67"/>
      <c r="J13" s="70"/>
      <c r="K13" s="70"/>
      <c r="L13" s="70"/>
      <c r="M13" s="70"/>
      <c r="N13" s="70"/>
      <c r="O13" s="70"/>
      <c r="P13" s="67"/>
      <c r="Q13" s="67"/>
      <c r="R13" s="8" t="s">
        <v>50</v>
      </c>
      <c r="S13" s="8" t="s">
        <v>40</v>
      </c>
      <c r="T13" s="8">
        <v>0</v>
      </c>
      <c r="U13" s="8">
        <v>0</v>
      </c>
      <c r="V13" s="8">
        <v>0</v>
      </c>
      <c r="W13" s="8">
        <v>0</v>
      </c>
      <c r="X13" s="8">
        <v>0</v>
      </c>
      <c r="Y13" s="8">
        <v>1</v>
      </c>
      <c r="Z13" s="50">
        <v>0</v>
      </c>
      <c r="AA13" s="50"/>
      <c r="AB13" s="8">
        <v>0</v>
      </c>
      <c r="AC13" s="8"/>
      <c r="AD13" s="8"/>
      <c r="AE13" s="8">
        <v>1</v>
      </c>
      <c r="AF13" s="8">
        <f t="shared" si="0"/>
        <v>0</v>
      </c>
      <c r="AG13" s="67"/>
    </row>
    <row r="14" spans="1:33" s="7" customFormat="1" ht="94.5" customHeight="1" x14ac:dyDescent="0.25">
      <c r="A14" s="65" t="s">
        <v>29</v>
      </c>
      <c r="B14" s="65" t="s">
        <v>30</v>
      </c>
      <c r="C14" s="65" t="s">
        <v>51</v>
      </c>
      <c r="D14" s="65" t="s">
        <v>32</v>
      </c>
      <c r="E14" s="65" t="s">
        <v>52</v>
      </c>
      <c r="F14" s="65" t="s">
        <v>53</v>
      </c>
      <c r="G14" s="65" t="s">
        <v>54</v>
      </c>
      <c r="H14" s="65" t="s">
        <v>55</v>
      </c>
      <c r="I14" s="65" t="s">
        <v>56</v>
      </c>
      <c r="J14" s="68">
        <v>8616032097</v>
      </c>
      <c r="K14" s="68">
        <v>8009484402</v>
      </c>
      <c r="L14" s="68">
        <v>10748873693</v>
      </c>
      <c r="M14" s="68">
        <v>10131943570.879999</v>
      </c>
      <c r="N14" s="68">
        <v>15940000000</v>
      </c>
      <c r="O14" s="68">
        <v>5763933289.8000002</v>
      </c>
      <c r="P14" s="65" t="s">
        <v>57</v>
      </c>
      <c r="Q14" s="8" t="s">
        <v>58</v>
      </c>
      <c r="R14" s="8" t="s">
        <v>59</v>
      </c>
      <c r="S14" s="8" t="s">
        <v>40</v>
      </c>
      <c r="T14" s="8">
        <v>0</v>
      </c>
      <c r="U14" s="8">
        <v>3</v>
      </c>
      <c r="V14" s="8">
        <v>3</v>
      </c>
      <c r="W14" s="8">
        <v>3</v>
      </c>
      <c r="X14" s="9">
        <v>3</v>
      </c>
      <c r="Y14" s="8">
        <v>3</v>
      </c>
      <c r="Z14" s="50">
        <v>3</v>
      </c>
      <c r="AA14" s="50"/>
      <c r="AB14" s="8">
        <v>3</v>
      </c>
      <c r="AC14" s="8"/>
      <c r="AD14" s="8"/>
      <c r="AE14" s="8">
        <f>+_xlfn.IFS(S14="Acumulado",U14+W14+Y14+AB14,S14="Capacidad",AB14,S14="Flujo",AB14,S14="Reducción",AB14,S14="Stock",AB14)</f>
        <v>12</v>
      </c>
      <c r="AF14" s="8">
        <f t="shared" si="0"/>
        <v>9</v>
      </c>
      <c r="AG14" s="65" t="s">
        <v>60</v>
      </c>
    </row>
    <row r="15" spans="1:33" s="7" customFormat="1" ht="41.25" customHeight="1" x14ac:dyDescent="0.25">
      <c r="A15" s="66"/>
      <c r="B15" s="66"/>
      <c r="C15" s="66"/>
      <c r="D15" s="66"/>
      <c r="E15" s="66"/>
      <c r="F15" s="66"/>
      <c r="G15" s="66"/>
      <c r="H15" s="66"/>
      <c r="I15" s="66"/>
      <c r="J15" s="69"/>
      <c r="K15" s="69"/>
      <c r="L15" s="69"/>
      <c r="M15" s="69"/>
      <c r="N15" s="69"/>
      <c r="O15" s="69"/>
      <c r="P15" s="66"/>
      <c r="Q15" s="8" t="s">
        <v>61</v>
      </c>
      <c r="R15" s="8" t="s">
        <v>62</v>
      </c>
      <c r="S15" s="8" t="s">
        <v>40</v>
      </c>
      <c r="T15" s="11">
        <v>360</v>
      </c>
      <c r="U15" s="8">
        <v>175</v>
      </c>
      <c r="V15" s="8">
        <v>175</v>
      </c>
      <c r="W15" s="11">
        <v>0</v>
      </c>
      <c r="X15" s="9">
        <v>0</v>
      </c>
      <c r="Y15" s="11">
        <v>450</v>
      </c>
      <c r="Z15" s="50">
        <v>0</v>
      </c>
      <c r="AA15" s="50"/>
      <c r="AB15" s="11">
        <v>3250</v>
      </c>
      <c r="AC15" s="8"/>
      <c r="AD15" s="8"/>
      <c r="AE15" s="10">
        <v>3875</v>
      </c>
      <c r="AF15" s="8">
        <f t="shared" si="0"/>
        <v>175</v>
      </c>
      <c r="AG15" s="66"/>
    </row>
    <row r="16" spans="1:33" s="7" customFormat="1" ht="122.25" customHeight="1" x14ac:dyDescent="0.25">
      <c r="A16" s="66"/>
      <c r="B16" s="66"/>
      <c r="C16" s="66"/>
      <c r="D16" s="66"/>
      <c r="E16" s="66"/>
      <c r="F16" s="66"/>
      <c r="G16" s="66"/>
      <c r="H16" s="66"/>
      <c r="I16" s="66"/>
      <c r="J16" s="69"/>
      <c r="K16" s="69"/>
      <c r="L16" s="69"/>
      <c r="M16" s="69"/>
      <c r="N16" s="69"/>
      <c r="O16" s="69"/>
      <c r="P16" s="66"/>
      <c r="Q16" s="8" t="s">
        <v>63</v>
      </c>
      <c r="R16" s="8" t="s">
        <v>64</v>
      </c>
      <c r="S16" s="8" t="s">
        <v>40</v>
      </c>
      <c r="T16" s="8">
        <v>0</v>
      </c>
      <c r="U16" s="8">
        <v>1</v>
      </c>
      <c r="V16" s="8">
        <v>1</v>
      </c>
      <c r="W16" s="8">
        <v>1</v>
      </c>
      <c r="X16" s="9">
        <v>1</v>
      </c>
      <c r="Y16" s="8">
        <v>0</v>
      </c>
      <c r="Z16" s="50">
        <v>0</v>
      </c>
      <c r="AA16" s="50"/>
      <c r="AB16" s="8">
        <v>2</v>
      </c>
      <c r="AC16" s="8"/>
      <c r="AD16" s="8"/>
      <c r="AE16" s="8">
        <f t="shared" ref="AE16:AE19" si="1">+_xlfn.IFS(S16="Acumulado",U16+W16+Y16+AB16,S16="Capacidad",AB16,S16="Flujo",AB16,S16="Reducción",AB16,S16="Stock",AB16)</f>
        <v>4</v>
      </c>
      <c r="AF16" s="8">
        <f t="shared" si="0"/>
        <v>2</v>
      </c>
      <c r="AG16" s="66"/>
    </row>
    <row r="17" spans="1:33" s="7" customFormat="1" ht="122.25" customHeight="1" x14ac:dyDescent="0.25">
      <c r="A17" s="66"/>
      <c r="B17" s="66"/>
      <c r="C17" s="66"/>
      <c r="D17" s="66"/>
      <c r="E17" s="66"/>
      <c r="F17" s="66"/>
      <c r="G17" s="66"/>
      <c r="H17" s="66"/>
      <c r="I17" s="66"/>
      <c r="J17" s="69"/>
      <c r="K17" s="69"/>
      <c r="L17" s="69"/>
      <c r="M17" s="69"/>
      <c r="N17" s="69"/>
      <c r="O17" s="69"/>
      <c r="P17" s="66"/>
      <c r="Q17" s="8" t="s">
        <v>65</v>
      </c>
      <c r="R17" s="8" t="s">
        <v>66</v>
      </c>
      <c r="S17" s="8" t="s">
        <v>40</v>
      </c>
      <c r="T17" s="8">
        <v>0</v>
      </c>
      <c r="U17" s="8">
        <v>0</v>
      </c>
      <c r="V17" s="8">
        <v>0</v>
      </c>
      <c r="W17" s="8">
        <v>2</v>
      </c>
      <c r="X17" s="9">
        <v>2</v>
      </c>
      <c r="Y17" s="8">
        <v>8</v>
      </c>
      <c r="Z17" s="50">
        <v>3</v>
      </c>
      <c r="AA17" s="50"/>
      <c r="AB17" s="8">
        <v>4</v>
      </c>
      <c r="AC17" s="8"/>
      <c r="AD17" s="8"/>
      <c r="AE17" s="8">
        <f t="shared" si="1"/>
        <v>14</v>
      </c>
      <c r="AF17" s="8">
        <f t="shared" si="0"/>
        <v>5</v>
      </c>
      <c r="AG17" s="66"/>
    </row>
    <row r="18" spans="1:33" s="7" customFormat="1" ht="94.5" customHeight="1" x14ac:dyDescent="0.25">
      <c r="A18" s="74" t="s">
        <v>29</v>
      </c>
      <c r="B18" s="74" t="s">
        <v>30</v>
      </c>
      <c r="C18" s="74" t="s">
        <v>51</v>
      </c>
      <c r="D18" s="74" t="s">
        <v>32</v>
      </c>
      <c r="E18" s="74" t="s">
        <v>67</v>
      </c>
      <c r="F18" s="74" t="s">
        <v>68</v>
      </c>
      <c r="G18" s="74" t="s">
        <v>69</v>
      </c>
      <c r="H18" s="74"/>
      <c r="I18" s="74" t="s">
        <v>70</v>
      </c>
      <c r="J18" s="77">
        <v>16831971200</v>
      </c>
      <c r="K18" s="77">
        <v>16831971200</v>
      </c>
      <c r="L18" s="77">
        <v>18000000000</v>
      </c>
      <c r="M18" s="77">
        <v>18000000000</v>
      </c>
      <c r="N18" s="77"/>
      <c r="O18" s="77"/>
      <c r="P18" s="74"/>
      <c r="Q18" s="74" t="s">
        <v>71</v>
      </c>
      <c r="R18" s="12" t="s">
        <v>72</v>
      </c>
      <c r="S18" s="12" t="s">
        <v>40</v>
      </c>
      <c r="T18" s="12">
        <v>0</v>
      </c>
      <c r="U18" s="13">
        <v>22000</v>
      </c>
      <c r="V18" s="13">
        <v>22175</v>
      </c>
      <c r="W18" s="13">
        <v>22000</v>
      </c>
      <c r="X18" s="14">
        <v>24810</v>
      </c>
      <c r="Y18" s="13">
        <v>0</v>
      </c>
      <c r="Z18" s="51">
        <v>7441</v>
      </c>
      <c r="AA18" s="52"/>
      <c r="AB18" s="13">
        <v>0</v>
      </c>
      <c r="AC18" s="12"/>
      <c r="AD18" s="12"/>
      <c r="AE18" s="13">
        <v>44000</v>
      </c>
      <c r="AF18" s="13">
        <f t="shared" si="0"/>
        <v>54426</v>
      </c>
      <c r="AG18" s="74" t="s">
        <v>73</v>
      </c>
    </row>
    <row r="19" spans="1:33" s="7" customFormat="1" x14ac:dyDescent="0.25">
      <c r="A19" s="75"/>
      <c r="B19" s="75"/>
      <c r="C19" s="75"/>
      <c r="D19" s="75"/>
      <c r="E19" s="75"/>
      <c r="F19" s="75"/>
      <c r="G19" s="75"/>
      <c r="H19" s="75"/>
      <c r="I19" s="75"/>
      <c r="J19" s="78"/>
      <c r="K19" s="78"/>
      <c r="L19" s="78"/>
      <c r="M19" s="78"/>
      <c r="N19" s="78"/>
      <c r="O19" s="78"/>
      <c r="P19" s="75"/>
      <c r="Q19" s="75"/>
      <c r="R19" s="12" t="s">
        <v>74</v>
      </c>
      <c r="S19" s="12" t="s">
        <v>40</v>
      </c>
      <c r="T19" s="12">
        <v>0</v>
      </c>
      <c r="U19" s="13">
        <v>0</v>
      </c>
      <c r="V19" s="13">
        <v>0</v>
      </c>
      <c r="W19" s="13">
        <v>30</v>
      </c>
      <c r="X19" s="14">
        <v>30</v>
      </c>
      <c r="Y19" s="13">
        <v>35</v>
      </c>
      <c r="Z19" s="52">
        <v>12</v>
      </c>
      <c r="AA19" s="52"/>
      <c r="AB19" s="13">
        <v>45</v>
      </c>
      <c r="AC19" s="12"/>
      <c r="AD19" s="12"/>
      <c r="AE19" s="13">
        <f t="shared" si="1"/>
        <v>110</v>
      </c>
      <c r="AF19" s="13">
        <f t="shared" si="0"/>
        <v>42</v>
      </c>
      <c r="AG19" s="75"/>
    </row>
    <row r="20" spans="1:33" s="7" customFormat="1" ht="94.5" x14ac:dyDescent="0.25">
      <c r="A20" s="8" t="s">
        <v>29</v>
      </c>
      <c r="B20" s="8" t="s">
        <v>30</v>
      </c>
      <c r="C20" s="8" t="s">
        <v>51</v>
      </c>
      <c r="D20" s="8" t="s">
        <v>32</v>
      </c>
      <c r="E20" s="8" t="s">
        <v>67</v>
      </c>
      <c r="F20" s="8" t="s">
        <v>75</v>
      </c>
      <c r="G20" s="8" t="s">
        <v>76</v>
      </c>
      <c r="H20" s="8" t="s">
        <v>77</v>
      </c>
      <c r="I20" s="8" t="s">
        <v>56</v>
      </c>
      <c r="J20" s="15">
        <v>18906530800</v>
      </c>
      <c r="K20" s="15">
        <v>15870166237</v>
      </c>
      <c r="L20" s="15">
        <v>19744800000</v>
      </c>
      <c r="M20" s="15">
        <v>19744751969</v>
      </c>
      <c r="N20" s="15">
        <v>9324261533</v>
      </c>
      <c r="O20" s="15">
        <v>2000000000</v>
      </c>
      <c r="P20" s="8" t="s">
        <v>78</v>
      </c>
      <c r="Q20" s="8" t="s">
        <v>79</v>
      </c>
      <c r="R20" s="8" t="s">
        <v>80</v>
      </c>
      <c r="S20" s="8" t="s">
        <v>40</v>
      </c>
      <c r="T20" s="8">
        <v>2</v>
      </c>
      <c r="U20" s="8">
        <v>4</v>
      </c>
      <c r="V20" s="8">
        <v>0</v>
      </c>
      <c r="W20" s="8">
        <v>3</v>
      </c>
      <c r="X20" s="9">
        <v>7</v>
      </c>
      <c r="Y20" s="8">
        <v>3</v>
      </c>
      <c r="Z20" s="50">
        <v>0</v>
      </c>
      <c r="AA20" s="50"/>
      <c r="AB20" s="8">
        <v>2</v>
      </c>
      <c r="AC20" s="8"/>
      <c r="AD20" s="8"/>
      <c r="AE20" s="8">
        <v>12</v>
      </c>
      <c r="AF20" s="8">
        <f t="shared" si="0"/>
        <v>7</v>
      </c>
      <c r="AG20" s="8" t="s">
        <v>60</v>
      </c>
    </row>
    <row r="21" spans="1:33" s="7" customFormat="1" ht="47.25" customHeight="1" x14ac:dyDescent="0.25">
      <c r="A21" s="76" t="s">
        <v>29</v>
      </c>
      <c r="B21" s="76" t="s">
        <v>30</v>
      </c>
      <c r="C21" s="76" t="s">
        <v>51</v>
      </c>
      <c r="D21" s="76" t="s">
        <v>32</v>
      </c>
      <c r="E21" s="76" t="s">
        <v>81</v>
      </c>
      <c r="F21" s="76" t="s">
        <v>82</v>
      </c>
      <c r="G21" s="76" t="s">
        <v>83</v>
      </c>
      <c r="H21" s="76"/>
      <c r="I21" s="76" t="s">
        <v>56</v>
      </c>
      <c r="J21" s="79">
        <v>15473887000</v>
      </c>
      <c r="K21" s="79">
        <v>15470949906</v>
      </c>
      <c r="L21" s="79"/>
      <c r="M21" s="79"/>
      <c r="N21" s="79"/>
      <c r="O21" s="79"/>
      <c r="P21" s="76"/>
      <c r="Q21" s="65" t="s">
        <v>84</v>
      </c>
      <c r="R21" s="8" t="s">
        <v>85</v>
      </c>
      <c r="S21" s="8" t="s">
        <v>86</v>
      </c>
      <c r="T21" s="11">
        <v>0</v>
      </c>
      <c r="U21" s="11">
        <v>0</v>
      </c>
      <c r="V21" s="8">
        <v>0</v>
      </c>
      <c r="W21" s="8">
        <v>0</v>
      </c>
      <c r="X21" s="9">
        <v>0</v>
      </c>
      <c r="Y21" s="8">
        <v>0</v>
      </c>
      <c r="Z21" s="50"/>
      <c r="AA21" s="50"/>
      <c r="AB21" s="8">
        <v>34</v>
      </c>
      <c r="AC21" s="8"/>
      <c r="AD21" s="8"/>
      <c r="AE21" s="8">
        <v>34</v>
      </c>
      <c r="AF21" s="8">
        <f t="shared" si="0"/>
        <v>0</v>
      </c>
      <c r="AG21" s="76" t="s">
        <v>60</v>
      </c>
    </row>
    <row r="22" spans="1:33" s="7" customFormat="1" ht="47.25" customHeight="1" x14ac:dyDescent="0.25">
      <c r="A22" s="76"/>
      <c r="B22" s="76"/>
      <c r="C22" s="76"/>
      <c r="D22" s="76"/>
      <c r="E22" s="76"/>
      <c r="F22" s="76"/>
      <c r="G22" s="76"/>
      <c r="H22" s="76"/>
      <c r="I22" s="76"/>
      <c r="J22" s="79"/>
      <c r="K22" s="79"/>
      <c r="L22" s="79"/>
      <c r="M22" s="79"/>
      <c r="N22" s="79"/>
      <c r="O22" s="79"/>
      <c r="P22" s="76"/>
      <c r="Q22" s="67"/>
      <c r="R22" s="8" t="s">
        <v>87</v>
      </c>
      <c r="S22" s="8" t="s">
        <v>40</v>
      </c>
      <c r="T22" s="16">
        <v>0</v>
      </c>
      <c r="U22" s="16">
        <v>0</v>
      </c>
      <c r="V22" s="16">
        <v>0</v>
      </c>
      <c r="W22" s="17">
        <v>0.2</v>
      </c>
      <c r="X22" s="18">
        <v>0.2</v>
      </c>
      <c r="Y22" s="17">
        <v>0.65</v>
      </c>
      <c r="Z22" s="53">
        <v>0</v>
      </c>
      <c r="AA22" s="50"/>
      <c r="AB22" s="17">
        <v>0.15</v>
      </c>
      <c r="AC22" s="8"/>
      <c r="AD22" s="8"/>
      <c r="AE22" s="16">
        <f t="shared" ref="AE22:AE27" si="2">+_xlfn.IFS(S22="Acumulado",U22+W22+Y22+AB22,S22="Capacidad",W22,S22="Flujo",W22,S22="Reducción",W22,S22="Stock",W22)</f>
        <v>1</v>
      </c>
      <c r="AF22" s="16">
        <f t="shared" si="0"/>
        <v>0.2</v>
      </c>
      <c r="AG22" s="76"/>
    </row>
    <row r="23" spans="1:33" s="7" customFormat="1" ht="47.25" x14ac:dyDescent="0.25">
      <c r="A23" s="76"/>
      <c r="B23" s="76"/>
      <c r="C23" s="76"/>
      <c r="D23" s="76"/>
      <c r="E23" s="76"/>
      <c r="F23" s="76"/>
      <c r="G23" s="76"/>
      <c r="H23" s="76"/>
      <c r="I23" s="76"/>
      <c r="J23" s="79"/>
      <c r="K23" s="79"/>
      <c r="L23" s="79"/>
      <c r="M23" s="79"/>
      <c r="N23" s="79"/>
      <c r="O23" s="79"/>
      <c r="P23" s="76"/>
      <c r="Q23" s="8" t="s">
        <v>88</v>
      </c>
      <c r="R23" s="8" t="s">
        <v>89</v>
      </c>
      <c r="S23" s="8" t="s">
        <v>40</v>
      </c>
      <c r="T23" s="11">
        <v>0</v>
      </c>
      <c r="U23" s="8">
        <v>1</v>
      </c>
      <c r="V23" s="8">
        <v>1</v>
      </c>
      <c r="W23" s="8">
        <v>0</v>
      </c>
      <c r="X23" s="9">
        <v>0</v>
      </c>
      <c r="Y23" s="11">
        <v>0</v>
      </c>
      <c r="Z23" s="50"/>
      <c r="AA23" s="50"/>
      <c r="AB23" s="11">
        <v>0</v>
      </c>
      <c r="AC23" s="8"/>
      <c r="AD23" s="8"/>
      <c r="AE23" s="8">
        <v>1</v>
      </c>
      <c r="AF23" s="8">
        <f t="shared" si="0"/>
        <v>1</v>
      </c>
      <c r="AG23" s="76"/>
    </row>
    <row r="24" spans="1:33" s="7" customFormat="1" ht="90" customHeight="1" x14ac:dyDescent="0.25">
      <c r="A24" s="65" t="s">
        <v>29</v>
      </c>
      <c r="B24" s="65" t="s">
        <v>30</v>
      </c>
      <c r="C24" s="65" t="s">
        <v>31</v>
      </c>
      <c r="D24" s="65" t="s">
        <v>32</v>
      </c>
      <c r="E24" s="65" t="s">
        <v>67</v>
      </c>
      <c r="F24" s="65" t="s">
        <v>90</v>
      </c>
      <c r="G24" s="65" t="s">
        <v>91</v>
      </c>
      <c r="H24" s="65" t="s">
        <v>92</v>
      </c>
      <c r="I24" s="65" t="s">
        <v>93</v>
      </c>
      <c r="J24" s="68">
        <v>32120927725</v>
      </c>
      <c r="K24" s="68">
        <v>31975526550</v>
      </c>
      <c r="L24" s="68">
        <v>72916000000</v>
      </c>
      <c r="M24" s="68">
        <v>72520881838.600006</v>
      </c>
      <c r="N24" s="68">
        <v>63191800000</v>
      </c>
      <c r="O24" s="68">
        <v>41577755456</v>
      </c>
      <c r="P24" s="65" t="s">
        <v>94</v>
      </c>
      <c r="Q24" s="8" t="s">
        <v>95</v>
      </c>
      <c r="R24" s="8" t="s">
        <v>95</v>
      </c>
      <c r="S24" s="8" t="s">
        <v>40</v>
      </c>
      <c r="T24" s="8">
        <v>40</v>
      </c>
      <c r="U24" s="8">
        <v>717</v>
      </c>
      <c r="V24" s="8">
        <v>717</v>
      </c>
      <c r="W24" s="10">
        <v>1659</v>
      </c>
      <c r="X24" s="8">
        <v>1659</v>
      </c>
      <c r="Y24" s="10">
        <v>1693</v>
      </c>
      <c r="Z24" s="50">
        <v>681</v>
      </c>
      <c r="AA24" s="50"/>
      <c r="AB24" s="10">
        <v>1556</v>
      </c>
      <c r="AC24" s="8"/>
      <c r="AD24" s="8"/>
      <c r="AE24" s="10">
        <v>5625</v>
      </c>
      <c r="AF24" s="10">
        <f t="shared" si="0"/>
        <v>3057</v>
      </c>
      <c r="AG24" s="65" t="s">
        <v>96</v>
      </c>
    </row>
    <row r="25" spans="1:33" s="7" customFormat="1" ht="62.25" customHeight="1" x14ac:dyDescent="0.25">
      <c r="A25" s="66"/>
      <c r="B25" s="66"/>
      <c r="C25" s="66"/>
      <c r="D25" s="66"/>
      <c r="E25" s="66"/>
      <c r="F25" s="66"/>
      <c r="G25" s="66"/>
      <c r="H25" s="66"/>
      <c r="I25" s="66"/>
      <c r="J25" s="69"/>
      <c r="K25" s="69"/>
      <c r="L25" s="69"/>
      <c r="M25" s="69"/>
      <c r="N25" s="69"/>
      <c r="O25" s="69"/>
      <c r="P25" s="66"/>
      <c r="Q25" s="8" t="s">
        <v>97</v>
      </c>
      <c r="R25" s="8" t="s">
        <v>98</v>
      </c>
      <c r="S25" s="8" t="s">
        <v>40</v>
      </c>
      <c r="T25" s="8">
        <v>0</v>
      </c>
      <c r="U25" s="8">
        <v>3</v>
      </c>
      <c r="V25" s="8">
        <v>3</v>
      </c>
      <c r="W25" s="8">
        <v>4</v>
      </c>
      <c r="X25" s="8">
        <v>3</v>
      </c>
      <c r="Y25" s="8">
        <v>3</v>
      </c>
      <c r="Z25" s="50">
        <v>3</v>
      </c>
      <c r="AA25" s="50"/>
      <c r="AB25" s="8">
        <v>3</v>
      </c>
      <c r="AC25" s="8"/>
      <c r="AD25" s="8"/>
      <c r="AE25" s="8">
        <v>13</v>
      </c>
      <c r="AF25" s="8">
        <f t="shared" si="0"/>
        <v>9</v>
      </c>
      <c r="AG25" s="66"/>
    </row>
    <row r="26" spans="1:33" s="7" customFormat="1" ht="93.75" customHeight="1" x14ac:dyDescent="0.25">
      <c r="A26" s="66"/>
      <c r="B26" s="66"/>
      <c r="C26" s="66"/>
      <c r="D26" s="66"/>
      <c r="E26" s="66"/>
      <c r="F26" s="66"/>
      <c r="G26" s="66"/>
      <c r="H26" s="66"/>
      <c r="I26" s="66"/>
      <c r="J26" s="69"/>
      <c r="K26" s="69"/>
      <c r="L26" s="69"/>
      <c r="M26" s="69"/>
      <c r="N26" s="69"/>
      <c r="O26" s="69"/>
      <c r="P26" s="66"/>
      <c r="Q26" s="8" t="s">
        <v>99</v>
      </c>
      <c r="R26" s="8" t="s">
        <v>100</v>
      </c>
      <c r="S26" s="8" t="s">
        <v>40</v>
      </c>
      <c r="T26" s="8">
        <v>0</v>
      </c>
      <c r="U26" s="8">
        <v>3</v>
      </c>
      <c r="V26" s="8">
        <v>3</v>
      </c>
      <c r="W26" s="8">
        <v>3</v>
      </c>
      <c r="X26" s="8">
        <v>3</v>
      </c>
      <c r="Y26" s="8">
        <v>3</v>
      </c>
      <c r="Z26" s="50">
        <v>2</v>
      </c>
      <c r="AA26" s="50"/>
      <c r="AB26" s="8">
        <v>3</v>
      </c>
      <c r="AC26" s="8"/>
      <c r="AD26" s="8"/>
      <c r="AE26" s="8">
        <f t="shared" si="2"/>
        <v>12</v>
      </c>
      <c r="AF26" s="8">
        <f t="shared" si="0"/>
        <v>8</v>
      </c>
      <c r="AG26" s="66"/>
    </row>
    <row r="27" spans="1:33" s="7" customFormat="1" ht="31.5" x14ac:dyDescent="0.25">
      <c r="A27" s="67"/>
      <c r="B27" s="67"/>
      <c r="C27" s="67"/>
      <c r="D27" s="67"/>
      <c r="E27" s="67"/>
      <c r="F27" s="67"/>
      <c r="G27" s="67"/>
      <c r="H27" s="67"/>
      <c r="I27" s="67"/>
      <c r="J27" s="70"/>
      <c r="K27" s="70"/>
      <c r="L27" s="70"/>
      <c r="M27" s="70"/>
      <c r="N27" s="70"/>
      <c r="O27" s="70"/>
      <c r="P27" s="67"/>
      <c r="Q27" s="8" t="s">
        <v>101</v>
      </c>
      <c r="R27" s="8" t="s">
        <v>102</v>
      </c>
      <c r="S27" s="8" t="s">
        <v>40</v>
      </c>
      <c r="T27" s="8">
        <v>0</v>
      </c>
      <c r="U27" s="8">
        <v>0</v>
      </c>
      <c r="V27" s="8">
        <v>0</v>
      </c>
      <c r="W27" s="8">
        <v>10</v>
      </c>
      <c r="X27" s="8">
        <v>0</v>
      </c>
      <c r="Y27" s="8">
        <v>10</v>
      </c>
      <c r="Z27" s="50">
        <v>0</v>
      </c>
      <c r="AA27" s="50"/>
      <c r="AB27" s="8">
        <v>10</v>
      </c>
      <c r="AC27" s="8"/>
      <c r="AD27" s="8"/>
      <c r="AE27" s="8">
        <f t="shared" si="2"/>
        <v>30</v>
      </c>
      <c r="AF27" s="8">
        <f t="shared" si="0"/>
        <v>0</v>
      </c>
      <c r="AG27" s="67"/>
    </row>
    <row r="28" spans="1:33" s="7" customFormat="1" ht="48.95" customHeight="1" x14ac:dyDescent="0.25">
      <c r="A28" s="74" t="s">
        <v>29</v>
      </c>
      <c r="B28" s="74" t="s">
        <v>103</v>
      </c>
      <c r="C28" s="74" t="s">
        <v>31</v>
      </c>
      <c r="D28" s="74" t="s">
        <v>32</v>
      </c>
      <c r="E28" s="74" t="s">
        <v>33</v>
      </c>
      <c r="F28" s="74" t="s">
        <v>104</v>
      </c>
      <c r="G28" s="74" t="s">
        <v>105</v>
      </c>
      <c r="H28" s="74" t="s">
        <v>106</v>
      </c>
      <c r="I28" s="74" t="s">
        <v>107</v>
      </c>
      <c r="J28" s="74"/>
      <c r="K28" s="74"/>
      <c r="L28" s="74"/>
      <c r="M28" s="74"/>
      <c r="N28" s="74"/>
      <c r="O28" s="74"/>
      <c r="P28" s="74"/>
      <c r="Q28" s="12" t="s">
        <v>108</v>
      </c>
      <c r="R28" s="12" t="s">
        <v>109</v>
      </c>
      <c r="S28" s="12" t="s">
        <v>40</v>
      </c>
      <c r="T28" s="19">
        <v>0</v>
      </c>
      <c r="U28" s="19">
        <v>1</v>
      </c>
      <c r="V28" s="19">
        <v>1</v>
      </c>
      <c r="W28" s="19">
        <v>0</v>
      </c>
      <c r="X28" s="19">
        <v>0</v>
      </c>
      <c r="Y28" s="19">
        <v>0</v>
      </c>
      <c r="Z28" s="54"/>
      <c r="AA28" s="52"/>
      <c r="AB28" s="19">
        <v>0</v>
      </c>
      <c r="AC28" s="12"/>
      <c r="AD28" s="12"/>
      <c r="AE28" s="20">
        <v>1</v>
      </c>
      <c r="AF28" s="20">
        <f t="shared" si="0"/>
        <v>1</v>
      </c>
      <c r="AG28" s="74" t="s">
        <v>110</v>
      </c>
    </row>
    <row r="29" spans="1:33" s="7" customFormat="1" ht="41.1" customHeight="1" x14ac:dyDescent="0.25">
      <c r="A29" s="80"/>
      <c r="B29" s="80"/>
      <c r="C29" s="80"/>
      <c r="D29" s="80"/>
      <c r="E29" s="80"/>
      <c r="F29" s="80"/>
      <c r="G29" s="80"/>
      <c r="H29" s="80"/>
      <c r="I29" s="80"/>
      <c r="J29" s="80"/>
      <c r="K29" s="80"/>
      <c r="L29" s="80"/>
      <c r="M29" s="80"/>
      <c r="N29" s="80"/>
      <c r="O29" s="80"/>
      <c r="P29" s="80"/>
      <c r="Q29" s="12" t="s">
        <v>111</v>
      </c>
      <c r="R29" s="12" t="s">
        <v>112</v>
      </c>
      <c r="S29" s="12" t="s">
        <v>113</v>
      </c>
      <c r="T29" s="12">
        <v>0</v>
      </c>
      <c r="U29" s="12">
        <v>1</v>
      </c>
      <c r="V29" s="12">
        <v>1</v>
      </c>
      <c r="W29" s="12">
        <v>0</v>
      </c>
      <c r="X29" s="12">
        <v>0</v>
      </c>
      <c r="Y29" s="12">
        <v>0</v>
      </c>
      <c r="Z29" s="52"/>
      <c r="AA29" s="52"/>
      <c r="AB29" s="12">
        <v>0</v>
      </c>
      <c r="AC29" s="12"/>
      <c r="AD29" s="12"/>
      <c r="AE29" s="13">
        <f>+_xlfn.IFS(S29="Acumulado",U29+W29+Y29+AB29,S29="Capacidad",U29,S29="Flujo",U29,S29="Reducción",U29,S29="Stock",U29)</f>
        <v>1</v>
      </c>
      <c r="AF29" s="13">
        <f>+_xlfn.IFS(S29="Acumulado",V29+X29+Z29+AC29,S29="Capacidad",Z29,S29="Flujo",V29,S29="Reducción",Z29,S29="Stock",Z29)</f>
        <v>1</v>
      </c>
      <c r="AG29" s="80"/>
    </row>
    <row r="30" spans="1:33" s="7" customFormat="1" ht="34.5" customHeight="1" x14ac:dyDescent="0.25">
      <c r="A30" s="80"/>
      <c r="B30" s="80"/>
      <c r="C30" s="80"/>
      <c r="D30" s="80"/>
      <c r="E30" s="80"/>
      <c r="F30" s="80"/>
      <c r="G30" s="80"/>
      <c r="H30" s="80"/>
      <c r="I30" s="80"/>
      <c r="J30" s="80"/>
      <c r="K30" s="80"/>
      <c r="L30" s="80"/>
      <c r="M30" s="80"/>
      <c r="N30" s="80"/>
      <c r="O30" s="80"/>
      <c r="P30" s="80"/>
      <c r="Q30" s="74" t="s">
        <v>114</v>
      </c>
      <c r="R30" s="12" t="s">
        <v>115</v>
      </c>
      <c r="S30" s="12" t="s">
        <v>40</v>
      </c>
      <c r="T30" s="12">
        <v>0</v>
      </c>
      <c r="U30" s="13">
        <v>300000</v>
      </c>
      <c r="V30" s="13">
        <f>17885+14471+15027+13543+12160+11044+40759+91944+66928+90424+78329+89240+131937</f>
        <v>673691</v>
      </c>
      <c r="W30" s="13">
        <v>624000</v>
      </c>
      <c r="X30" s="13">
        <v>1741934</v>
      </c>
      <c r="Y30" s="13">
        <v>2252848</v>
      </c>
      <c r="Z30" s="51">
        <v>1469135</v>
      </c>
      <c r="AA30" s="52"/>
      <c r="AB30" s="13">
        <v>775757</v>
      </c>
      <c r="AC30" s="12"/>
      <c r="AD30" s="12"/>
      <c r="AE30" s="13">
        <v>3952605</v>
      </c>
      <c r="AF30" s="13">
        <f>+_xlfn.IFS(S30="Acumulado",V30+X30+Z30+AC30,S30="Capacidad",Z30,S30="Flujo",Z30,S30="Reducción",V30,S30="Stock",Z30)</f>
        <v>3884760</v>
      </c>
      <c r="AG30" s="80"/>
    </row>
    <row r="31" spans="1:33" s="7" customFormat="1" ht="62.45" customHeight="1" x14ac:dyDescent="0.25">
      <c r="A31" s="80"/>
      <c r="B31" s="80"/>
      <c r="C31" s="80"/>
      <c r="D31" s="80"/>
      <c r="E31" s="80"/>
      <c r="F31" s="80"/>
      <c r="G31" s="80"/>
      <c r="H31" s="80"/>
      <c r="I31" s="80"/>
      <c r="J31" s="80"/>
      <c r="K31" s="80"/>
      <c r="L31" s="80"/>
      <c r="M31" s="80"/>
      <c r="N31" s="80"/>
      <c r="O31" s="80"/>
      <c r="P31" s="80"/>
      <c r="Q31" s="75"/>
      <c r="R31" s="12" t="s">
        <v>116</v>
      </c>
      <c r="S31" s="12" t="s">
        <v>40</v>
      </c>
      <c r="T31" s="12">
        <v>0</v>
      </c>
      <c r="U31" s="13">
        <v>40000</v>
      </c>
      <c r="V31" s="13">
        <v>13777</v>
      </c>
      <c r="W31" s="13">
        <v>500000</v>
      </c>
      <c r="X31" s="13">
        <v>802391</v>
      </c>
      <c r="Y31" s="13">
        <v>560000</v>
      </c>
      <c r="Z31" s="51">
        <v>603102</v>
      </c>
      <c r="AA31" s="52"/>
      <c r="AB31" s="13">
        <v>621600</v>
      </c>
      <c r="AC31" s="12"/>
      <c r="AD31" s="12"/>
      <c r="AE31" s="13">
        <v>1721600</v>
      </c>
      <c r="AF31" s="13">
        <f>+_xlfn.IFS(S31="Acumulado",V31+X31+Z31+AC31,S31="Capacidad",Z31,S31="Flujo",Z31,S31="Reducción",V31,S31="Stock",Z31)</f>
        <v>1419270</v>
      </c>
      <c r="AG31" s="80"/>
    </row>
    <row r="32" spans="1:33" s="7" customFormat="1" ht="42.6" customHeight="1" x14ac:dyDescent="0.25">
      <c r="A32" s="80"/>
      <c r="B32" s="80"/>
      <c r="C32" s="80"/>
      <c r="D32" s="80"/>
      <c r="E32" s="80"/>
      <c r="F32" s="80"/>
      <c r="G32" s="80"/>
      <c r="H32" s="80"/>
      <c r="I32" s="80"/>
      <c r="J32" s="80"/>
      <c r="K32" s="80"/>
      <c r="L32" s="80"/>
      <c r="M32" s="80"/>
      <c r="N32" s="80"/>
      <c r="O32" s="80"/>
      <c r="P32" s="80"/>
      <c r="Q32" s="12" t="s">
        <v>117</v>
      </c>
      <c r="R32" s="12" t="s">
        <v>118</v>
      </c>
      <c r="S32" s="12" t="s">
        <v>86</v>
      </c>
      <c r="T32" s="13">
        <v>1337</v>
      </c>
      <c r="U32" s="13">
        <v>1290</v>
      </c>
      <c r="V32" s="13">
        <v>1283</v>
      </c>
      <c r="W32" s="13">
        <v>1370</v>
      </c>
      <c r="X32" s="13">
        <v>1306</v>
      </c>
      <c r="Y32" s="13">
        <v>1530</v>
      </c>
      <c r="Z32" s="52">
        <v>0</v>
      </c>
      <c r="AA32" s="52"/>
      <c r="AB32" s="13">
        <v>1650</v>
      </c>
      <c r="AC32" s="12"/>
      <c r="AD32" s="12"/>
      <c r="AE32" s="13">
        <f>+_xlfn.IFS(S32="Acumulado",U32+W32+Y32+AB32,S32="Capacidad",AB32,S32="Flujo",AB32,S32="Reducción",AB32,S32="Stock",AB32)</f>
        <v>1650</v>
      </c>
      <c r="AF32" s="13">
        <f t="shared" ref="AF32:AF38" si="3">+_xlfn.IFS(S32="Acumulado",V32+X32+Z32+AC32,S32="Capacidad",X32,S32="Flujo",X32,S32="Reducción",V32,S32="Stock",X32)</f>
        <v>1306</v>
      </c>
      <c r="AG32" s="80"/>
    </row>
    <row r="33" spans="1:33" s="7" customFormat="1" ht="42.6" customHeight="1" x14ac:dyDescent="0.25">
      <c r="A33" s="80"/>
      <c r="B33" s="80"/>
      <c r="C33" s="80"/>
      <c r="D33" s="80"/>
      <c r="E33" s="80"/>
      <c r="F33" s="80"/>
      <c r="G33" s="80"/>
      <c r="H33" s="80"/>
      <c r="I33" s="80"/>
      <c r="J33" s="80"/>
      <c r="K33" s="80"/>
      <c r="L33" s="80"/>
      <c r="M33" s="80"/>
      <c r="N33" s="80"/>
      <c r="O33" s="80"/>
      <c r="P33" s="80"/>
      <c r="Q33" s="12" t="s">
        <v>119</v>
      </c>
      <c r="R33" s="12" t="s">
        <v>120</v>
      </c>
      <c r="S33" s="12" t="s">
        <v>86</v>
      </c>
      <c r="T33" s="13">
        <v>0</v>
      </c>
      <c r="U33" s="13">
        <v>0</v>
      </c>
      <c r="V33" s="13">
        <v>0</v>
      </c>
      <c r="W33" s="13">
        <v>1</v>
      </c>
      <c r="X33" s="12">
        <v>1</v>
      </c>
      <c r="Y33" s="13">
        <v>0</v>
      </c>
      <c r="Z33" s="52">
        <v>0</v>
      </c>
      <c r="AA33" s="52"/>
      <c r="AB33" s="13">
        <v>0</v>
      </c>
      <c r="AC33" s="12"/>
      <c r="AD33" s="12"/>
      <c r="AE33" s="13">
        <f>+_xlfn.IFS(S33="Acumulado",U33+W33+Y33+AB33,S33="Capacidad",W33,S33="Flujo",AB33,S33="Reducción",AB33,S33="Stock",AB33)</f>
        <v>1</v>
      </c>
      <c r="AF33" s="13">
        <f t="shared" si="3"/>
        <v>1</v>
      </c>
      <c r="AG33" s="80"/>
    </row>
    <row r="34" spans="1:33" s="7" customFormat="1" ht="42.6" customHeight="1" x14ac:dyDescent="0.25">
      <c r="A34" s="80"/>
      <c r="B34" s="80"/>
      <c r="C34" s="80"/>
      <c r="D34" s="80"/>
      <c r="E34" s="80"/>
      <c r="F34" s="80"/>
      <c r="G34" s="80"/>
      <c r="H34" s="80"/>
      <c r="I34" s="80"/>
      <c r="J34" s="80"/>
      <c r="K34" s="80"/>
      <c r="L34" s="80"/>
      <c r="M34" s="80"/>
      <c r="N34" s="80"/>
      <c r="O34" s="80"/>
      <c r="P34" s="80"/>
      <c r="Q34" s="12" t="s">
        <v>121</v>
      </c>
      <c r="R34" s="12" t="s">
        <v>122</v>
      </c>
      <c r="S34" s="12" t="s">
        <v>40</v>
      </c>
      <c r="T34" s="13">
        <v>0</v>
      </c>
      <c r="U34" s="13">
        <v>0</v>
      </c>
      <c r="V34" s="13">
        <v>0</v>
      </c>
      <c r="W34" s="13">
        <v>7</v>
      </c>
      <c r="X34" s="12">
        <v>7</v>
      </c>
      <c r="Y34" s="13">
        <v>0</v>
      </c>
      <c r="Z34" s="52">
        <v>0</v>
      </c>
      <c r="AA34" s="52"/>
      <c r="AB34" s="13">
        <v>0</v>
      </c>
      <c r="AC34" s="12"/>
      <c r="AD34" s="12"/>
      <c r="AE34" s="13">
        <f t="shared" ref="AE34:AE67" si="4">+_xlfn.IFS(S34="Acumulado",U34+W34+Y34+AB34,S34="Capacidad",AB34,S34="Flujo",AB34,S34="Reducción",AB34,S34="Stock",AB34)</f>
        <v>7</v>
      </c>
      <c r="AF34" s="13">
        <f>+_xlfn.IFS(S34="Acumulado",V34+X34+Z34+AC34,S34="Capacidad",Z34,S34="Flujo",Z34,S34="Reducción",V34,S34="Stock",Z34)</f>
        <v>7</v>
      </c>
      <c r="AG34" s="80"/>
    </row>
    <row r="35" spans="1:33" s="7" customFormat="1" ht="42.6" customHeight="1" x14ac:dyDescent="0.25">
      <c r="A35" s="80"/>
      <c r="B35" s="80"/>
      <c r="C35" s="80"/>
      <c r="D35" s="80"/>
      <c r="E35" s="80"/>
      <c r="F35" s="80"/>
      <c r="G35" s="80"/>
      <c r="H35" s="80"/>
      <c r="I35" s="80"/>
      <c r="J35" s="80"/>
      <c r="K35" s="80"/>
      <c r="L35" s="80"/>
      <c r="M35" s="80"/>
      <c r="N35" s="80"/>
      <c r="O35" s="80"/>
      <c r="P35" s="80"/>
      <c r="Q35" s="12" t="s">
        <v>123</v>
      </c>
      <c r="R35" s="12" t="s">
        <v>124</v>
      </c>
      <c r="S35" s="12" t="s">
        <v>40</v>
      </c>
      <c r="T35" s="13">
        <v>0</v>
      </c>
      <c r="U35" s="13">
        <v>0</v>
      </c>
      <c r="V35" s="13">
        <v>0</v>
      </c>
      <c r="W35" s="13">
        <v>20</v>
      </c>
      <c r="X35" s="12">
        <v>27</v>
      </c>
      <c r="Y35" s="13">
        <v>0</v>
      </c>
      <c r="Z35" s="52">
        <v>0</v>
      </c>
      <c r="AA35" s="52"/>
      <c r="AB35" s="13">
        <v>0</v>
      </c>
      <c r="AC35" s="12"/>
      <c r="AD35" s="12"/>
      <c r="AE35" s="13">
        <f t="shared" si="4"/>
        <v>20</v>
      </c>
      <c r="AF35" s="13">
        <f>+_xlfn.IFS(S35="Acumulado",V35+X35+Z35+AC35,S35="Capacidad",Z35,S35="Flujo",Z35,S35="Reducción",V35,S35="Stock",Z35)</f>
        <v>27</v>
      </c>
      <c r="AG35" s="80"/>
    </row>
    <row r="36" spans="1:33" s="7" customFormat="1" ht="42.6" customHeight="1" x14ac:dyDescent="0.25">
      <c r="A36" s="80"/>
      <c r="B36" s="80"/>
      <c r="C36" s="80"/>
      <c r="D36" s="80"/>
      <c r="E36" s="80"/>
      <c r="F36" s="80"/>
      <c r="G36" s="80"/>
      <c r="H36" s="80"/>
      <c r="I36" s="80"/>
      <c r="J36" s="80"/>
      <c r="K36" s="80"/>
      <c r="L36" s="80"/>
      <c r="M36" s="80"/>
      <c r="N36" s="80"/>
      <c r="O36" s="80"/>
      <c r="P36" s="80"/>
      <c r="Q36" s="12" t="s">
        <v>125</v>
      </c>
      <c r="R36" s="12" t="s">
        <v>126</v>
      </c>
      <c r="S36" s="12" t="s">
        <v>40</v>
      </c>
      <c r="T36" s="13">
        <v>0</v>
      </c>
      <c r="U36" s="13">
        <v>0</v>
      </c>
      <c r="V36" s="13">
        <v>0</v>
      </c>
      <c r="W36" s="13">
        <v>150</v>
      </c>
      <c r="X36" s="12">
        <v>168</v>
      </c>
      <c r="Y36" s="13">
        <v>0</v>
      </c>
      <c r="Z36" s="52">
        <v>0</v>
      </c>
      <c r="AA36" s="52"/>
      <c r="AB36" s="13">
        <v>0</v>
      </c>
      <c r="AC36" s="12"/>
      <c r="AD36" s="12"/>
      <c r="AE36" s="13">
        <f t="shared" si="4"/>
        <v>150</v>
      </c>
      <c r="AF36" s="13">
        <f>+_xlfn.IFS(S36="Acumulado",V36+X36+Z36+AC36,S36="Capacidad",Z36,S36="Flujo",Z36,S36="Reducción",V36,S36="Stock",Z36)</f>
        <v>168</v>
      </c>
      <c r="AG36" s="80"/>
    </row>
    <row r="37" spans="1:33" s="7" customFormat="1" ht="42.6" customHeight="1" x14ac:dyDescent="0.25">
      <c r="A37" s="80"/>
      <c r="B37" s="80"/>
      <c r="C37" s="80"/>
      <c r="D37" s="80"/>
      <c r="E37" s="80"/>
      <c r="F37" s="80"/>
      <c r="G37" s="80"/>
      <c r="H37" s="80"/>
      <c r="I37" s="80"/>
      <c r="J37" s="80"/>
      <c r="K37" s="80"/>
      <c r="L37" s="80"/>
      <c r="M37" s="80"/>
      <c r="N37" s="80"/>
      <c r="O37" s="80"/>
      <c r="P37" s="80"/>
      <c r="Q37" s="12" t="s">
        <v>127</v>
      </c>
      <c r="R37" s="12" t="s">
        <v>128</v>
      </c>
      <c r="S37" s="12" t="s">
        <v>113</v>
      </c>
      <c r="T37" s="20">
        <v>0</v>
      </c>
      <c r="U37" s="20">
        <v>0</v>
      </c>
      <c r="V37" s="20">
        <v>0</v>
      </c>
      <c r="W37" s="20">
        <v>1</v>
      </c>
      <c r="X37" s="20">
        <v>1</v>
      </c>
      <c r="Y37" s="20">
        <v>1</v>
      </c>
      <c r="Z37" s="54">
        <v>1</v>
      </c>
      <c r="AA37" s="52"/>
      <c r="AB37" s="20">
        <v>1</v>
      </c>
      <c r="AC37" s="20"/>
      <c r="AD37" s="20"/>
      <c r="AE37" s="20">
        <f t="shared" si="4"/>
        <v>1</v>
      </c>
      <c r="AF37" s="20">
        <f>+_xlfn.IFS(S37="Acumulado",V37+X37+Z37+AC37,S37="Capacidad",Z37,S37="Flujo",X37,S37="Reducción",Z37,S37="Stock",Z37)</f>
        <v>1</v>
      </c>
      <c r="AG37" s="80"/>
    </row>
    <row r="38" spans="1:33" s="7" customFormat="1" ht="42.6" customHeight="1" x14ac:dyDescent="0.25">
      <c r="A38" s="75"/>
      <c r="B38" s="75"/>
      <c r="C38" s="75"/>
      <c r="D38" s="75"/>
      <c r="E38" s="75"/>
      <c r="F38" s="75"/>
      <c r="G38" s="75"/>
      <c r="H38" s="75"/>
      <c r="I38" s="75"/>
      <c r="J38" s="75"/>
      <c r="K38" s="75"/>
      <c r="L38" s="75"/>
      <c r="M38" s="75"/>
      <c r="N38" s="75"/>
      <c r="O38" s="75"/>
      <c r="P38" s="75"/>
      <c r="Q38" s="12" t="s">
        <v>129</v>
      </c>
      <c r="R38" s="12" t="s">
        <v>130</v>
      </c>
      <c r="S38" s="12" t="s">
        <v>113</v>
      </c>
      <c r="T38" s="20">
        <v>0</v>
      </c>
      <c r="U38" s="20">
        <v>0</v>
      </c>
      <c r="V38" s="20">
        <v>0</v>
      </c>
      <c r="W38" s="20">
        <v>1</v>
      </c>
      <c r="X38" s="20">
        <v>1</v>
      </c>
      <c r="Y38" s="20">
        <v>1</v>
      </c>
      <c r="Z38" s="54">
        <v>1</v>
      </c>
      <c r="AA38" s="52"/>
      <c r="AB38" s="20">
        <v>1</v>
      </c>
      <c r="AC38" s="20"/>
      <c r="AD38" s="20"/>
      <c r="AE38" s="20">
        <f t="shared" si="4"/>
        <v>1</v>
      </c>
      <c r="AF38" s="20">
        <f t="shared" si="3"/>
        <v>1</v>
      </c>
      <c r="AG38" s="75"/>
    </row>
    <row r="39" spans="1:33" s="21" customFormat="1" ht="88.5" customHeight="1" x14ac:dyDescent="0.25">
      <c r="A39" s="8" t="s">
        <v>29</v>
      </c>
      <c r="B39" s="8" t="s">
        <v>131</v>
      </c>
      <c r="C39" s="8" t="s">
        <v>31</v>
      </c>
      <c r="D39" s="8" t="s">
        <v>32</v>
      </c>
      <c r="E39" s="8" t="s">
        <v>33</v>
      </c>
      <c r="F39" s="8" t="s">
        <v>132</v>
      </c>
      <c r="G39" s="8" t="s">
        <v>133</v>
      </c>
      <c r="H39" s="8"/>
      <c r="I39" s="8" t="s">
        <v>107</v>
      </c>
      <c r="J39" s="8"/>
      <c r="K39" s="8"/>
      <c r="L39" s="8"/>
      <c r="M39" s="8"/>
      <c r="N39" s="8"/>
      <c r="O39" s="8"/>
      <c r="P39" s="8"/>
      <c r="Q39" s="8" t="s">
        <v>134</v>
      </c>
      <c r="R39" s="8" t="s">
        <v>135</v>
      </c>
      <c r="S39" s="8" t="s">
        <v>136</v>
      </c>
      <c r="T39" s="16">
        <v>0</v>
      </c>
      <c r="U39" s="16">
        <v>1</v>
      </c>
      <c r="V39" s="16">
        <v>1</v>
      </c>
      <c r="W39" s="16">
        <v>1</v>
      </c>
      <c r="X39" s="17">
        <v>1</v>
      </c>
      <c r="Y39" s="16">
        <v>1</v>
      </c>
      <c r="Z39" s="55">
        <v>1</v>
      </c>
      <c r="AA39" s="55"/>
      <c r="AB39" s="16">
        <v>1</v>
      </c>
      <c r="AC39" s="8"/>
      <c r="AD39" s="8"/>
      <c r="AE39" s="16">
        <f t="shared" si="4"/>
        <v>1</v>
      </c>
      <c r="AF39" s="16">
        <f>+_xlfn.IFS(S39="Acumulado",V39+X39+Z39+AC39,S39="Capacidad",Z39,S39="Flujo",Z39,S39="Reducción",Z39,S39="Stock",Z39)</f>
        <v>1</v>
      </c>
      <c r="AG39" s="8" t="s">
        <v>137</v>
      </c>
    </row>
    <row r="40" spans="1:33" s="7" customFormat="1" ht="60" customHeight="1" x14ac:dyDescent="0.25">
      <c r="A40" s="65" t="s">
        <v>29</v>
      </c>
      <c r="B40" s="65" t="s">
        <v>30</v>
      </c>
      <c r="C40" s="65" t="s">
        <v>31</v>
      </c>
      <c r="D40" s="65" t="s">
        <v>32</v>
      </c>
      <c r="E40" s="65" t="s">
        <v>67</v>
      </c>
      <c r="F40" s="65" t="s">
        <v>138</v>
      </c>
      <c r="G40" s="65" t="s">
        <v>139</v>
      </c>
      <c r="H40" s="65" t="s">
        <v>106</v>
      </c>
      <c r="I40" s="65" t="s">
        <v>93</v>
      </c>
      <c r="J40" s="68"/>
      <c r="K40" s="68"/>
      <c r="L40" s="68">
        <v>198953000000</v>
      </c>
      <c r="M40" s="68">
        <v>198728860180</v>
      </c>
      <c r="N40" s="68">
        <v>145478013224</v>
      </c>
      <c r="O40" s="68">
        <v>145065014509</v>
      </c>
      <c r="P40" s="65" t="s">
        <v>140</v>
      </c>
      <c r="Q40" s="8" t="s">
        <v>141</v>
      </c>
      <c r="R40" s="8" t="s">
        <v>142</v>
      </c>
      <c r="S40" s="8" t="s">
        <v>40</v>
      </c>
      <c r="T40" s="8">
        <v>9</v>
      </c>
      <c r="U40" s="8">
        <v>12</v>
      </c>
      <c r="V40" s="8">
        <v>9</v>
      </c>
      <c r="W40" s="8">
        <v>23</v>
      </c>
      <c r="X40" s="8">
        <v>23</v>
      </c>
      <c r="Y40" s="8">
        <v>12</v>
      </c>
      <c r="Z40" s="50">
        <v>12</v>
      </c>
      <c r="AA40" s="50"/>
      <c r="AB40" s="8">
        <v>12</v>
      </c>
      <c r="AC40" s="8"/>
      <c r="AD40" s="8"/>
      <c r="AE40" s="8">
        <f t="shared" si="4"/>
        <v>59</v>
      </c>
      <c r="AF40" s="8">
        <f t="shared" ref="AF40:AF46" si="5">+_xlfn.IFS(S40="Acumulado",V40+X40+Z40+AC40,S40="Capacidad",Z40,S40="Flujo",Z40,S40="Reducción",V40,S40="Stock",Z40)</f>
        <v>44</v>
      </c>
      <c r="AG40" s="65" t="s">
        <v>96</v>
      </c>
    </row>
    <row r="41" spans="1:33" s="7" customFormat="1" ht="60" customHeight="1" x14ac:dyDescent="0.25">
      <c r="A41" s="66"/>
      <c r="B41" s="66"/>
      <c r="C41" s="66"/>
      <c r="D41" s="66"/>
      <c r="E41" s="66"/>
      <c r="F41" s="66"/>
      <c r="G41" s="66"/>
      <c r="H41" s="66"/>
      <c r="I41" s="66"/>
      <c r="J41" s="69"/>
      <c r="K41" s="69"/>
      <c r="L41" s="69"/>
      <c r="M41" s="69"/>
      <c r="N41" s="69"/>
      <c r="O41" s="69"/>
      <c r="P41" s="66"/>
      <c r="Q41" s="8" t="s">
        <v>143</v>
      </c>
      <c r="R41" s="8" t="s">
        <v>144</v>
      </c>
      <c r="S41" s="8" t="s">
        <v>40</v>
      </c>
      <c r="T41" s="8">
        <v>17</v>
      </c>
      <c r="U41" s="8">
        <v>0</v>
      </c>
      <c r="V41" s="8">
        <v>0</v>
      </c>
      <c r="W41" s="8">
        <v>0</v>
      </c>
      <c r="X41" s="8">
        <v>0</v>
      </c>
      <c r="Y41" s="8">
        <v>24</v>
      </c>
      <c r="Z41" s="50">
        <v>12</v>
      </c>
      <c r="AA41" s="50"/>
      <c r="AB41" s="8">
        <v>26</v>
      </c>
      <c r="AC41" s="8"/>
      <c r="AD41" s="8"/>
      <c r="AE41" s="8">
        <f>+_xlfn.IFS(S41="Acumulado",U41+W41+Y41+AB41,S41="Capacidad",AB41,S41="Flujo",AB41,S41="Reducción",AB41,S41="Stock",AB41)</f>
        <v>50</v>
      </c>
      <c r="AF41" s="8">
        <f t="shared" si="5"/>
        <v>12</v>
      </c>
      <c r="AG41" s="66"/>
    </row>
    <row r="42" spans="1:33" s="7" customFormat="1" ht="60" customHeight="1" x14ac:dyDescent="0.25">
      <c r="A42" s="67"/>
      <c r="B42" s="67"/>
      <c r="C42" s="67"/>
      <c r="D42" s="67"/>
      <c r="E42" s="67"/>
      <c r="F42" s="67"/>
      <c r="G42" s="67"/>
      <c r="H42" s="67"/>
      <c r="I42" s="67"/>
      <c r="J42" s="70"/>
      <c r="K42" s="70"/>
      <c r="L42" s="70"/>
      <c r="M42" s="70"/>
      <c r="N42" s="70"/>
      <c r="O42" s="70"/>
      <c r="P42" s="67"/>
      <c r="Q42" s="8" t="s">
        <v>145</v>
      </c>
      <c r="R42" s="8" t="s">
        <v>146</v>
      </c>
      <c r="S42" s="8" t="s">
        <v>40</v>
      </c>
      <c r="T42" s="10">
        <v>10000</v>
      </c>
      <c r="U42" s="8">
        <v>0</v>
      </c>
      <c r="V42" s="8">
        <v>0</v>
      </c>
      <c r="W42" s="10">
        <v>13478</v>
      </c>
      <c r="X42" s="10">
        <v>13478</v>
      </c>
      <c r="Y42" s="10">
        <v>16069</v>
      </c>
      <c r="Z42" s="56">
        <v>3614</v>
      </c>
      <c r="AA42" s="50"/>
      <c r="AB42" s="10">
        <v>15716</v>
      </c>
      <c r="AC42" s="8"/>
      <c r="AD42" s="8"/>
      <c r="AE42" s="10">
        <v>45263</v>
      </c>
      <c r="AF42" s="10">
        <f t="shared" si="5"/>
        <v>17092</v>
      </c>
      <c r="AG42" s="67"/>
    </row>
    <row r="43" spans="1:33" s="7" customFormat="1" ht="31.5" x14ac:dyDescent="0.25">
      <c r="A43" s="81" t="s">
        <v>29</v>
      </c>
      <c r="B43" s="81" t="s">
        <v>30</v>
      </c>
      <c r="C43" s="81" t="s">
        <v>31</v>
      </c>
      <c r="D43" s="81" t="s">
        <v>32</v>
      </c>
      <c r="E43" s="81" t="s">
        <v>147</v>
      </c>
      <c r="F43" s="81" t="s">
        <v>148</v>
      </c>
      <c r="G43" s="81" t="s">
        <v>149</v>
      </c>
      <c r="H43" s="81" t="s">
        <v>106</v>
      </c>
      <c r="I43" s="81" t="s">
        <v>107</v>
      </c>
      <c r="J43" s="81"/>
      <c r="K43" s="81"/>
      <c r="L43" s="81"/>
      <c r="M43" s="81"/>
      <c r="N43" s="81"/>
      <c r="O43" s="81"/>
      <c r="P43" s="81"/>
      <c r="Q43" s="12" t="s">
        <v>150</v>
      </c>
      <c r="R43" s="12" t="s">
        <v>151</v>
      </c>
      <c r="S43" s="12" t="s">
        <v>40</v>
      </c>
      <c r="T43" s="12">
        <v>680</v>
      </c>
      <c r="U43" s="12">
        <v>100</v>
      </c>
      <c r="V43" s="12">
        <v>98</v>
      </c>
      <c r="W43" s="12">
        <v>70</v>
      </c>
      <c r="X43" s="12">
        <v>98</v>
      </c>
      <c r="Y43" s="12">
        <v>100</v>
      </c>
      <c r="Z43" s="52">
        <v>74</v>
      </c>
      <c r="AA43" s="52"/>
      <c r="AB43" s="12">
        <v>100</v>
      </c>
      <c r="AC43" s="12"/>
      <c r="AD43" s="12"/>
      <c r="AE43" s="13">
        <f t="shared" si="4"/>
        <v>370</v>
      </c>
      <c r="AF43" s="13">
        <f t="shared" si="5"/>
        <v>270</v>
      </c>
      <c r="AG43" s="81" t="s">
        <v>152</v>
      </c>
    </row>
    <row r="44" spans="1:33" s="7" customFormat="1" x14ac:dyDescent="0.25">
      <c r="A44" s="81"/>
      <c r="B44" s="81"/>
      <c r="C44" s="81"/>
      <c r="D44" s="81"/>
      <c r="E44" s="81"/>
      <c r="F44" s="81"/>
      <c r="G44" s="81"/>
      <c r="H44" s="81"/>
      <c r="I44" s="81"/>
      <c r="J44" s="81"/>
      <c r="K44" s="81"/>
      <c r="L44" s="81"/>
      <c r="M44" s="81"/>
      <c r="N44" s="81"/>
      <c r="O44" s="81"/>
      <c r="P44" s="81"/>
      <c r="Q44" s="12" t="s">
        <v>153</v>
      </c>
      <c r="R44" s="12" t="s">
        <v>154</v>
      </c>
      <c r="S44" s="12" t="s">
        <v>40</v>
      </c>
      <c r="T44" s="12">
        <v>39</v>
      </c>
      <c r="U44" s="12">
        <v>10</v>
      </c>
      <c r="V44" s="12">
        <v>35</v>
      </c>
      <c r="W44" s="12"/>
      <c r="X44" s="12"/>
      <c r="Y44" s="12"/>
      <c r="Z44" s="52"/>
      <c r="AA44" s="52"/>
      <c r="AB44" s="12"/>
      <c r="AC44" s="12"/>
      <c r="AD44" s="12"/>
      <c r="AE44" s="13">
        <f t="shared" si="4"/>
        <v>10</v>
      </c>
      <c r="AF44" s="13">
        <f t="shared" si="5"/>
        <v>35</v>
      </c>
      <c r="AG44" s="81"/>
    </row>
    <row r="45" spans="1:33" s="7" customFormat="1" ht="31.5" x14ac:dyDescent="0.25">
      <c r="A45" s="81"/>
      <c r="B45" s="81"/>
      <c r="C45" s="81"/>
      <c r="D45" s="81"/>
      <c r="E45" s="81"/>
      <c r="F45" s="81"/>
      <c r="G45" s="81"/>
      <c r="H45" s="81"/>
      <c r="I45" s="81"/>
      <c r="J45" s="81"/>
      <c r="K45" s="81"/>
      <c r="L45" s="81"/>
      <c r="M45" s="81"/>
      <c r="N45" s="81"/>
      <c r="O45" s="81"/>
      <c r="P45" s="81"/>
      <c r="Q45" s="12" t="s">
        <v>155</v>
      </c>
      <c r="R45" s="12" t="s">
        <v>156</v>
      </c>
      <c r="S45" s="12" t="s">
        <v>40</v>
      </c>
      <c r="T45" s="12">
        <v>2</v>
      </c>
      <c r="U45" s="12">
        <v>2</v>
      </c>
      <c r="V45" s="12">
        <v>2</v>
      </c>
      <c r="W45" s="12">
        <v>1</v>
      </c>
      <c r="X45" s="12">
        <v>1</v>
      </c>
      <c r="Y45" s="12">
        <v>2</v>
      </c>
      <c r="Z45" s="52">
        <v>0.5</v>
      </c>
      <c r="AA45" s="52"/>
      <c r="AB45" s="12">
        <v>2</v>
      </c>
      <c r="AC45" s="12"/>
      <c r="AD45" s="12"/>
      <c r="AE45" s="13">
        <f t="shared" si="4"/>
        <v>7</v>
      </c>
      <c r="AF45" s="22">
        <f t="shared" si="5"/>
        <v>3.5</v>
      </c>
      <c r="AG45" s="81"/>
    </row>
    <row r="46" spans="1:33" s="7" customFormat="1" ht="63" x14ac:dyDescent="0.25">
      <c r="A46" s="81" t="s">
        <v>29</v>
      </c>
      <c r="B46" s="81" t="s">
        <v>30</v>
      </c>
      <c r="C46" s="81" t="s">
        <v>157</v>
      </c>
      <c r="D46" s="81" t="s">
        <v>32</v>
      </c>
      <c r="E46" s="81" t="s">
        <v>81</v>
      </c>
      <c r="F46" s="81" t="s">
        <v>158</v>
      </c>
      <c r="G46" s="81" t="s">
        <v>159</v>
      </c>
      <c r="H46" s="81" t="s">
        <v>106</v>
      </c>
      <c r="I46" s="81" t="s">
        <v>107</v>
      </c>
      <c r="J46" s="82">
        <v>53161000000</v>
      </c>
      <c r="K46" s="82">
        <v>53160019500</v>
      </c>
      <c r="L46" s="82">
        <v>54340127579</v>
      </c>
      <c r="M46" s="82">
        <v>54340120185</v>
      </c>
      <c r="N46" s="82"/>
      <c r="O46" s="82"/>
      <c r="P46" s="81"/>
      <c r="Q46" s="12" t="s">
        <v>160</v>
      </c>
      <c r="R46" s="12" t="s">
        <v>161</v>
      </c>
      <c r="S46" s="12" t="s">
        <v>40</v>
      </c>
      <c r="T46" s="13">
        <v>479935</v>
      </c>
      <c r="U46" s="13">
        <v>100000</v>
      </c>
      <c r="V46" s="13">
        <v>194569</v>
      </c>
      <c r="W46" s="13">
        <v>1278657</v>
      </c>
      <c r="X46" s="14">
        <v>910756</v>
      </c>
      <c r="Y46" s="13">
        <v>15904</v>
      </c>
      <c r="Z46" s="51">
        <v>944276</v>
      </c>
      <c r="AA46" s="52"/>
      <c r="AB46" s="13">
        <v>19108</v>
      </c>
      <c r="AC46" s="12"/>
      <c r="AD46" s="12"/>
      <c r="AE46" s="13">
        <f t="shared" si="4"/>
        <v>1413669</v>
      </c>
      <c r="AF46" s="13">
        <f t="shared" si="5"/>
        <v>2049601</v>
      </c>
      <c r="AG46" s="81" t="s">
        <v>162</v>
      </c>
    </row>
    <row r="47" spans="1:33" s="7" customFormat="1" ht="47.25" x14ac:dyDescent="0.25">
      <c r="A47" s="81"/>
      <c r="B47" s="81"/>
      <c r="C47" s="81"/>
      <c r="D47" s="81"/>
      <c r="E47" s="81"/>
      <c r="F47" s="81"/>
      <c r="G47" s="81"/>
      <c r="H47" s="81"/>
      <c r="I47" s="81"/>
      <c r="J47" s="82"/>
      <c r="K47" s="82"/>
      <c r="L47" s="82"/>
      <c r="M47" s="82"/>
      <c r="N47" s="82"/>
      <c r="O47" s="82"/>
      <c r="P47" s="81"/>
      <c r="Q47" s="12" t="s">
        <v>160</v>
      </c>
      <c r="R47" s="12" t="s">
        <v>163</v>
      </c>
      <c r="S47" s="12" t="s">
        <v>136</v>
      </c>
      <c r="T47" s="12">
        <v>4</v>
      </c>
      <c r="U47" s="12">
        <v>4</v>
      </c>
      <c r="V47" s="12">
        <v>4</v>
      </c>
      <c r="W47" s="12">
        <v>4</v>
      </c>
      <c r="X47" s="23">
        <v>4</v>
      </c>
      <c r="Y47" s="12">
        <v>4</v>
      </c>
      <c r="Z47" s="52">
        <v>4</v>
      </c>
      <c r="AA47" s="52"/>
      <c r="AB47" s="12">
        <v>4</v>
      </c>
      <c r="AC47" s="12"/>
      <c r="AD47" s="12"/>
      <c r="AE47" s="12">
        <f t="shared" si="4"/>
        <v>4</v>
      </c>
      <c r="AF47" s="12">
        <f>+_xlfn.IFS(S47="Acumulado",V47+X47+Z47+AC47,S47="Capacidad",Z47,S47="Flujo",Z47,S47="Reducción",Z47,S47="Stock",Z47)</f>
        <v>4</v>
      </c>
      <c r="AG47" s="81"/>
    </row>
    <row r="48" spans="1:33" s="7" customFormat="1" ht="47.25" x14ac:dyDescent="0.25">
      <c r="A48" s="81"/>
      <c r="B48" s="81"/>
      <c r="C48" s="81"/>
      <c r="D48" s="81"/>
      <c r="E48" s="81"/>
      <c r="F48" s="81"/>
      <c r="G48" s="81"/>
      <c r="H48" s="81"/>
      <c r="I48" s="81"/>
      <c r="J48" s="82"/>
      <c r="K48" s="82"/>
      <c r="L48" s="82"/>
      <c r="M48" s="82"/>
      <c r="N48" s="82"/>
      <c r="O48" s="82"/>
      <c r="P48" s="81"/>
      <c r="Q48" s="12" t="s">
        <v>160</v>
      </c>
      <c r="R48" s="12" t="s">
        <v>164</v>
      </c>
      <c r="S48" s="12" t="s">
        <v>40</v>
      </c>
      <c r="T48" s="13">
        <v>149437</v>
      </c>
      <c r="U48" s="13">
        <v>25000</v>
      </c>
      <c r="V48" s="13">
        <v>23215</v>
      </c>
      <c r="W48" s="13">
        <v>168440</v>
      </c>
      <c r="X48" s="14">
        <v>95888</v>
      </c>
      <c r="Y48" s="13">
        <v>3976</v>
      </c>
      <c r="Z48" s="51">
        <v>84918</v>
      </c>
      <c r="AA48" s="52"/>
      <c r="AB48" s="13">
        <v>4776</v>
      </c>
      <c r="AC48" s="12"/>
      <c r="AD48" s="12"/>
      <c r="AE48" s="13">
        <f t="shared" si="4"/>
        <v>202192</v>
      </c>
      <c r="AF48" s="13">
        <f t="shared" ref="AF48:AF49" si="6">+_xlfn.IFS(S48="Acumulado",V48+X48+Z48+AC48,S48="Capacidad",Z48,S48="Flujo",Z48,S48="Reducción",V48,S48="Stock",Z48)</f>
        <v>204021</v>
      </c>
      <c r="AG48" s="81"/>
    </row>
    <row r="49" spans="1:33" s="7" customFormat="1" ht="47.25" x14ac:dyDescent="0.25">
      <c r="A49" s="81"/>
      <c r="B49" s="81"/>
      <c r="C49" s="81"/>
      <c r="D49" s="81"/>
      <c r="E49" s="81"/>
      <c r="F49" s="81"/>
      <c r="G49" s="81"/>
      <c r="H49" s="81"/>
      <c r="I49" s="81"/>
      <c r="J49" s="82"/>
      <c r="K49" s="82"/>
      <c r="L49" s="82"/>
      <c r="M49" s="82"/>
      <c r="N49" s="82"/>
      <c r="O49" s="82"/>
      <c r="P49" s="81"/>
      <c r="Q49" s="12" t="s">
        <v>160</v>
      </c>
      <c r="R49" s="12" t="s">
        <v>165</v>
      </c>
      <c r="S49" s="12" t="s">
        <v>40</v>
      </c>
      <c r="T49" s="13">
        <v>9239</v>
      </c>
      <c r="U49" s="13">
        <v>9000</v>
      </c>
      <c r="V49" s="13">
        <v>9609</v>
      </c>
      <c r="W49" s="13">
        <v>4000</v>
      </c>
      <c r="X49" s="14">
        <v>4019</v>
      </c>
      <c r="Y49" s="13">
        <v>0</v>
      </c>
      <c r="Z49" s="52">
        <v>0</v>
      </c>
      <c r="AA49" s="52"/>
      <c r="AB49" s="13">
        <v>0</v>
      </c>
      <c r="AC49" s="12"/>
      <c r="AD49" s="12"/>
      <c r="AE49" s="13">
        <f t="shared" si="4"/>
        <v>13000</v>
      </c>
      <c r="AF49" s="13">
        <f t="shared" si="6"/>
        <v>13628</v>
      </c>
      <c r="AG49" s="81"/>
    </row>
    <row r="50" spans="1:33" s="7" customFormat="1" ht="47.25" x14ac:dyDescent="0.25">
      <c r="A50" s="81"/>
      <c r="B50" s="81"/>
      <c r="C50" s="81"/>
      <c r="D50" s="81"/>
      <c r="E50" s="81"/>
      <c r="F50" s="81"/>
      <c r="G50" s="81"/>
      <c r="H50" s="81"/>
      <c r="I50" s="81"/>
      <c r="J50" s="82"/>
      <c r="K50" s="82"/>
      <c r="L50" s="82"/>
      <c r="M50" s="82"/>
      <c r="N50" s="82"/>
      <c r="O50" s="82"/>
      <c r="P50" s="81"/>
      <c r="Q50" s="12" t="s">
        <v>160</v>
      </c>
      <c r="R50" s="12" t="s">
        <v>166</v>
      </c>
      <c r="S50" s="12" t="s">
        <v>113</v>
      </c>
      <c r="T50" s="19">
        <v>1</v>
      </c>
      <c r="U50" s="19">
        <v>1</v>
      </c>
      <c r="V50" s="19">
        <v>1</v>
      </c>
      <c r="W50" s="19">
        <v>1</v>
      </c>
      <c r="X50" s="24">
        <v>1</v>
      </c>
      <c r="Y50" s="19">
        <v>1</v>
      </c>
      <c r="Z50" s="54">
        <v>1</v>
      </c>
      <c r="AA50" s="52"/>
      <c r="AB50" s="19">
        <v>1</v>
      </c>
      <c r="AC50" s="12"/>
      <c r="AD50" s="12"/>
      <c r="AE50" s="20">
        <f t="shared" si="4"/>
        <v>1</v>
      </c>
      <c r="AF50" s="20">
        <f>+_xlfn.IFS(S50="Acumulado",V50+X50+Z50+AC50,S50="Capacidad",Z50,S50="Flujo",Z50,S50="Reducción",Z50,S50="Stock",Z50)</f>
        <v>1</v>
      </c>
      <c r="AG50" s="81"/>
    </row>
    <row r="51" spans="1:33" s="7" customFormat="1" ht="47.25" x14ac:dyDescent="0.25">
      <c r="A51" s="81"/>
      <c r="B51" s="81"/>
      <c r="C51" s="81"/>
      <c r="D51" s="81"/>
      <c r="E51" s="81"/>
      <c r="F51" s="81"/>
      <c r="G51" s="81"/>
      <c r="H51" s="81"/>
      <c r="I51" s="81"/>
      <c r="J51" s="82"/>
      <c r="K51" s="82"/>
      <c r="L51" s="82"/>
      <c r="M51" s="82"/>
      <c r="N51" s="82"/>
      <c r="O51" s="82"/>
      <c r="P51" s="81"/>
      <c r="Q51" s="12" t="s">
        <v>167</v>
      </c>
      <c r="R51" s="12" t="s">
        <v>168</v>
      </c>
      <c r="S51" s="12" t="s">
        <v>40</v>
      </c>
      <c r="T51" s="13">
        <v>7701</v>
      </c>
      <c r="U51" s="13">
        <v>9000</v>
      </c>
      <c r="V51" s="13">
        <v>9474</v>
      </c>
      <c r="W51" s="13">
        <v>25000</v>
      </c>
      <c r="X51" s="14">
        <v>25583</v>
      </c>
      <c r="Y51" s="13">
        <v>5000</v>
      </c>
      <c r="Z51" s="52">
        <v>0</v>
      </c>
      <c r="AA51" s="52"/>
      <c r="AB51" s="13">
        <v>85700</v>
      </c>
      <c r="AC51" s="12"/>
      <c r="AD51" s="12"/>
      <c r="AE51" s="13">
        <v>124700</v>
      </c>
      <c r="AF51" s="13">
        <f t="shared" ref="AF51:AF64" si="7">+_xlfn.IFS(S51="Acumulado",V51+X51+Z51+AC51,S51="Capacidad",Z51,S51="Flujo",Z51,S51="Reducción",V51,S51="Stock",Z51)</f>
        <v>35057</v>
      </c>
      <c r="AG51" s="81"/>
    </row>
    <row r="52" spans="1:33" s="7" customFormat="1" ht="47.25" x14ac:dyDescent="0.25">
      <c r="A52" s="81"/>
      <c r="B52" s="81"/>
      <c r="C52" s="81"/>
      <c r="D52" s="81"/>
      <c r="E52" s="81"/>
      <c r="F52" s="81"/>
      <c r="G52" s="81"/>
      <c r="H52" s="81"/>
      <c r="I52" s="81"/>
      <c r="J52" s="82"/>
      <c r="K52" s="82"/>
      <c r="L52" s="82"/>
      <c r="M52" s="82"/>
      <c r="N52" s="82"/>
      <c r="O52" s="82"/>
      <c r="P52" s="81"/>
      <c r="Q52" s="12" t="s">
        <v>167</v>
      </c>
      <c r="R52" s="12" t="s">
        <v>169</v>
      </c>
      <c r="S52" s="12" t="s">
        <v>40</v>
      </c>
      <c r="T52" s="12">
        <v>1</v>
      </c>
      <c r="U52" s="12">
        <v>1</v>
      </c>
      <c r="V52" s="12">
        <v>1</v>
      </c>
      <c r="W52" s="12">
        <v>1</v>
      </c>
      <c r="X52" s="23">
        <v>1</v>
      </c>
      <c r="Y52" s="12">
        <v>1</v>
      </c>
      <c r="Z52" s="52">
        <v>0</v>
      </c>
      <c r="AA52" s="52"/>
      <c r="AB52" s="12">
        <v>1</v>
      </c>
      <c r="AC52" s="12"/>
      <c r="AD52" s="12"/>
      <c r="AE52" s="12">
        <f t="shared" si="4"/>
        <v>4</v>
      </c>
      <c r="AF52" s="13">
        <f t="shared" si="7"/>
        <v>2</v>
      </c>
      <c r="AG52" s="81"/>
    </row>
    <row r="53" spans="1:33" s="7" customFormat="1" ht="47.25" x14ac:dyDescent="0.25">
      <c r="A53" s="81"/>
      <c r="B53" s="81"/>
      <c r="C53" s="81"/>
      <c r="D53" s="81"/>
      <c r="E53" s="81"/>
      <c r="F53" s="81"/>
      <c r="G53" s="81"/>
      <c r="H53" s="81"/>
      <c r="I53" s="81"/>
      <c r="J53" s="82"/>
      <c r="K53" s="82"/>
      <c r="L53" s="82"/>
      <c r="M53" s="82"/>
      <c r="N53" s="82"/>
      <c r="O53" s="82"/>
      <c r="P53" s="81"/>
      <c r="Q53" s="12" t="s">
        <v>170</v>
      </c>
      <c r="R53" s="12" t="s">
        <v>171</v>
      </c>
      <c r="S53" s="12" t="s">
        <v>40</v>
      </c>
      <c r="T53" s="12">
        <v>0</v>
      </c>
      <c r="U53" s="13">
        <v>0</v>
      </c>
      <c r="V53" s="13">
        <v>0</v>
      </c>
      <c r="W53" s="13">
        <v>24000</v>
      </c>
      <c r="X53" s="23">
        <v>0</v>
      </c>
      <c r="Y53" s="13">
        <v>4000</v>
      </c>
      <c r="Z53" s="52">
        <v>0</v>
      </c>
      <c r="AA53" s="52"/>
      <c r="AB53" s="13">
        <v>9742</v>
      </c>
      <c r="AC53" s="12"/>
      <c r="AD53" s="12"/>
      <c r="AE53" s="13">
        <f t="shared" si="4"/>
        <v>37742</v>
      </c>
      <c r="AF53" s="13">
        <f t="shared" si="7"/>
        <v>0</v>
      </c>
      <c r="AG53" s="81"/>
    </row>
    <row r="54" spans="1:33" s="7" customFormat="1" ht="47.25" x14ac:dyDescent="0.25">
      <c r="A54" s="81"/>
      <c r="B54" s="81"/>
      <c r="C54" s="81"/>
      <c r="D54" s="81"/>
      <c r="E54" s="81"/>
      <c r="F54" s="81"/>
      <c r="G54" s="81"/>
      <c r="H54" s="81"/>
      <c r="I54" s="81"/>
      <c r="J54" s="82"/>
      <c r="K54" s="82"/>
      <c r="L54" s="82"/>
      <c r="M54" s="82"/>
      <c r="N54" s="82"/>
      <c r="O54" s="82"/>
      <c r="P54" s="81"/>
      <c r="Q54" s="12" t="s">
        <v>170</v>
      </c>
      <c r="R54" s="12" t="s">
        <v>172</v>
      </c>
      <c r="S54" s="12" t="s">
        <v>40</v>
      </c>
      <c r="T54" s="12">
        <v>0</v>
      </c>
      <c r="U54" s="12">
        <v>0</v>
      </c>
      <c r="V54" s="12">
        <v>0</v>
      </c>
      <c r="W54" s="12">
        <v>200</v>
      </c>
      <c r="X54" s="13">
        <v>0</v>
      </c>
      <c r="Y54" s="13">
        <v>40000</v>
      </c>
      <c r="Z54" s="52">
        <v>0</v>
      </c>
      <c r="AA54" s="52"/>
      <c r="AB54" s="13">
        <v>347200</v>
      </c>
      <c r="AC54" s="12"/>
      <c r="AD54" s="12"/>
      <c r="AE54" s="13">
        <f t="shared" si="4"/>
        <v>387400</v>
      </c>
      <c r="AF54" s="13">
        <f t="shared" si="7"/>
        <v>0</v>
      </c>
      <c r="AG54" s="81"/>
    </row>
    <row r="55" spans="1:33" s="7" customFormat="1" ht="47.25" x14ac:dyDescent="0.25">
      <c r="A55" s="81"/>
      <c r="B55" s="81"/>
      <c r="C55" s="81"/>
      <c r="D55" s="81"/>
      <c r="E55" s="81"/>
      <c r="F55" s="81"/>
      <c r="G55" s="81"/>
      <c r="H55" s="81"/>
      <c r="I55" s="81"/>
      <c r="J55" s="82"/>
      <c r="K55" s="82"/>
      <c r="L55" s="82"/>
      <c r="M55" s="82"/>
      <c r="N55" s="82"/>
      <c r="O55" s="82"/>
      <c r="P55" s="81"/>
      <c r="Q55" s="12" t="s">
        <v>170</v>
      </c>
      <c r="R55" s="12" t="s">
        <v>173</v>
      </c>
      <c r="S55" s="12" t="s">
        <v>40</v>
      </c>
      <c r="T55" s="12">
        <v>0</v>
      </c>
      <c r="U55" s="12">
        <v>0</v>
      </c>
      <c r="V55" s="12">
        <v>0</v>
      </c>
      <c r="W55" s="12">
        <v>800</v>
      </c>
      <c r="X55" s="23">
        <v>0</v>
      </c>
      <c r="Y55" s="13">
        <v>4000</v>
      </c>
      <c r="Z55" s="52">
        <v>0</v>
      </c>
      <c r="AA55" s="52"/>
      <c r="AB55" s="13">
        <v>33942</v>
      </c>
      <c r="AC55" s="12"/>
      <c r="AD55" s="12"/>
      <c r="AE55" s="13">
        <f t="shared" si="4"/>
        <v>38742</v>
      </c>
      <c r="AF55" s="13">
        <f t="shared" si="7"/>
        <v>0</v>
      </c>
      <c r="AG55" s="81"/>
    </row>
    <row r="56" spans="1:33" s="7" customFormat="1" ht="47.25" customHeight="1" x14ac:dyDescent="0.25">
      <c r="A56" s="81"/>
      <c r="B56" s="81"/>
      <c r="C56" s="81"/>
      <c r="D56" s="81"/>
      <c r="E56" s="81"/>
      <c r="F56" s="81"/>
      <c r="G56" s="81"/>
      <c r="H56" s="81"/>
      <c r="I56" s="81"/>
      <c r="J56" s="82"/>
      <c r="K56" s="82"/>
      <c r="L56" s="82"/>
      <c r="M56" s="82"/>
      <c r="N56" s="82"/>
      <c r="O56" s="82"/>
      <c r="P56" s="81"/>
      <c r="Q56" s="12" t="s">
        <v>174</v>
      </c>
      <c r="R56" s="12" t="s">
        <v>175</v>
      </c>
      <c r="S56" s="12" t="s">
        <v>40</v>
      </c>
      <c r="T56" s="12">
        <v>670.1</v>
      </c>
      <c r="U56" s="12">
        <v>412</v>
      </c>
      <c r="V56" s="12">
        <v>412</v>
      </c>
      <c r="W56" s="12">
        <v>100</v>
      </c>
      <c r="X56" s="23">
        <v>110.12</v>
      </c>
      <c r="Y56" s="12">
        <v>190</v>
      </c>
      <c r="Z56" s="52">
        <v>75.25</v>
      </c>
      <c r="AA56" s="52"/>
      <c r="AB56" s="12">
        <v>946</v>
      </c>
      <c r="AC56" s="12"/>
      <c r="AD56" s="12"/>
      <c r="AE56" s="13">
        <v>1648</v>
      </c>
      <c r="AF56" s="13">
        <f t="shared" si="7"/>
        <v>597.37</v>
      </c>
      <c r="AG56" s="81"/>
    </row>
    <row r="57" spans="1:33" s="7" customFormat="1" ht="31.5" x14ac:dyDescent="0.25">
      <c r="A57" s="81"/>
      <c r="B57" s="81"/>
      <c r="C57" s="81"/>
      <c r="D57" s="81"/>
      <c r="E57" s="81"/>
      <c r="F57" s="81"/>
      <c r="G57" s="81"/>
      <c r="H57" s="81"/>
      <c r="I57" s="81"/>
      <c r="J57" s="82"/>
      <c r="K57" s="82"/>
      <c r="L57" s="82"/>
      <c r="M57" s="82"/>
      <c r="N57" s="82"/>
      <c r="O57" s="82"/>
      <c r="P57" s="81"/>
      <c r="Q57" s="12" t="s">
        <v>174</v>
      </c>
      <c r="R57" s="12" t="s">
        <v>176</v>
      </c>
      <c r="S57" s="12" t="s">
        <v>40</v>
      </c>
      <c r="T57" s="13">
        <v>55294</v>
      </c>
      <c r="U57" s="13">
        <v>25000</v>
      </c>
      <c r="V57" s="13">
        <v>35880</v>
      </c>
      <c r="W57" s="13">
        <v>15000</v>
      </c>
      <c r="X57" s="14">
        <v>11004</v>
      </c>
      <c r="Y57" s="13">
        <v>66529</v>
      </c>
      <c r="Z57" s="51">
        <v>9711</v>
      </c>
      <c r="AA57" s="52"/>
      <c r="AB57" s="13">
        <v>30000</v>
      </c>
      <c r="AC57" s="12"/>
      <c r="AD57" s="12"/>
      <c r="AE57" s="13">
        <v>136529</v>
      </c>
      <c r="AF57" s="13">
        <f t="shared" si="7"/>
        <v>56595</v>
      </c>
      <c r="AG57" s="81"/>
    </row>
    <row r="58" spans="1:33" s="7" customFormat="1" ht="47.25" x14ac:dyDescent="0.25">
      <c r="A58" s="81"/>
      <c r="B58" s="81"/>
      <c r="C58" s="81"/>
      <c r="D58" s="81"/>
      <c r="E58" s="81"/>
      <c r="F58" s="81"/>
      <c r="G58" s="81"/>
      <c r="H58" s="81"/>
      <c r="I58" s="81"/>
      <c r="J58" s="82"/>
      <c r="K58" s="82"/>
      <c r="L58" s="82"/>
      <c r="M58" s="82"/>
      <c r="N58" s="82"/>
      <c r="O58" s="82"/>
      <c r="P58" s="81"/>
      <c r="Q58" s="12" t="s">
        <v>177</v>
      </c>
      <c r="R58" s="12" t="s">
        <v>178</v>
      </c>
      <c r="S58" s="12" t="s">
        <v>40</v>
      </c>
      <c r="T58" s="13">
        <v>1076</v>
      </c>
      <c r="U58" s="13">
        <v>1000</v>
      </c>
      <c r="V58" s="13">
        <v>1849</v>
      </c>
      <c r="W58" s="13">
        <v>1000</v>
      </c>
      <c r="X58" s="14">
        <v>1051</v>
      </c>
      <c r="Y58" s="13">
        <v>2000</v>
      </c>
      <c r="Z58" s="52">
        <v>800</v>
      </c>
      <c r="AA58" s="52"/>
      <c r="AB58" s="13">
        <v>1000</v>
      </c>
      <c r="AC58" s="12"/>
      <c r="AD58" s="12"/>
      <c r="AE58" s="13">
        <v>5000</v>
      </c>
      <c r="AF58" s="13">
        <f t="shared" si="7"/>
        <v>3700</v>
      </c>
      <c r="AG58" s="81"/>
    </row>
    <row r="59" spans="1:33" s="7" customFormat="1" ht="47.25" x14ac:dyDescent="0.25">
      <c r="A59" s="81"/>
      <c r="B59" s="81"/>
      <c r="C59" s="81"/>
      <c r="D59" s="81"/>
      <c r="E59" s="81"/>
      <c r="F59" s="81"/>
      <c r="G59" s="81"/>
      <c r="H59" s="81"/>
      <c r="I59" s="81"/>
      <c r="J59" s="82"/>
      <c r="K59" s="82"/>
      <c r="L59" s="82"/>
      <c r="M59" s="82"/>
      <c r="N59" s="82"/>
      <c r="O59" s="82"/>
      <c r="P59" s="81"/>
      <c r="Q59" s="12" t="s">
        <v>179</v>
      </c>
      <c r="R59" s="12" t="s">
        <v>180</v>
      </c>
      <c r="S59" s="12" t="s">
        <v>40</v>
      </c>
      <c r="T59" s="13">
        <v>0</v>
      </c>
      <c r="U59" s="13">
        <v>0</v>
      </c>
      <c r="V59" s="12">
        <v>0</v>
      </c>
      <c r="W59" s="12">
        <v>0</v>
      </c>
      <c r="X59" s="23">
        <v>0</v>
      </c>
      <c r="Y59" s="13">
        <v>1543</v>
      </c>
      <c r="Z59" s="52">
        <v>0</v>
      </c>
      <c r="AA59" s="52"/>
      <c r="AB59" s="13">
        <v>12333</v>
      </c>
      <c r="AC59" s="12"/>
      <c r="AD59" s="12"/>
      <c r="AE59" s="13">
        <v>13876</v>
      </c>
      <c r="AF59" s="13">
        <f t="shared" si="7"/>
        <v>0</v>
      </c>
      <c r="AG59" s="81"/>
    </row>
    <row r="60" spans="1:33" s="7" customFormat="1" ht="47.25" x14ac:dyDescent="0.25">
      <c r="A60" s="81"/>
      <c r="B60" s="81"/>
      <c r="C60" s="81"/>
      <c r="D60" s="81"/>
      <c r="E60" s="81"/>
      <c r="F60" s="81"/>
      <c r="G60" s="81"/>
      <c r="H60" s="81"/>
      <c r="I60" s="81"/>
      <c r="J60" s="82"/>
      <c r="K60" s="82"/>
      <c r="L60" s="82"/>
      <c r="M60" s="82"/>
      <c r="N60" s="82"/>
      <c r="O60" s="82"/>
      <c r="P60" s="81"/>
      <c r="Q60" s="12" t="s">
        <v>181</v>
      </c>
      <c r="R60" s="12" t="s">
        <v>182</v>
      </c>
      <c r="S60" s="12" t="s">
        <v>40</v>
      </c>
      <c r="T60" s="13">
        <v>0</v>
      </c>
      <c r="U60" s="13">
        <v>0</v>
      </c>
      <c r="V60" s="13">
        <v>0</v>
      </c>
      <c r="W60" s="13">
        <v>0</v>
      </c>
      <c r="X60" s="14">
        <v>0</v>
      </c>
      <c r="Y60" s="13">
        <v>4</v>
      </c>
      <c r="Z60" s="52">
        <v>3</v>
      </c>
      <c r="AA60" s="52"/>
      <c r="AB60" s="13">
        <v>4</v>
      </c>
      <c r="AC60" s="12"/>
      <c r="AD60" s="12"/>
      <c r="AE60" s="13">
        <f t="shared" si="4"/>
        <v>8</v>
      </c>
      <c r="AF60" s="13">
        <f t="shared" si="7"/>
        <v>3</v>
      </c>
      <c r="AG60" s="81"/>
    </row>
    <row r="61" spans="1:33" s="7" customFormat="1" ht="31.5" x14ac:dyDescent="0.25">
      <c r="A61" s="81"/>
      <c r="B61" s="81"/>
      <c r="C61" s="81"/>
      <c r="D61" s="81"/>
      <c r="E61" s="81"/>
      <c r="F61" s="81"/>
      <c r="G61" s="81"/>
      <c r="H61" s="81"/>
      <c r="I61" s="81"/>
      <c r="J61" s="82"/>
      <c r="K61" s="82"/>
      <c r="L61" s="82"/>
      <c r="M61" s="82"/>
      <c r="N61" s="82"/>
      <c r="O61" s="82"/>
      <c r="P61" s="81"/>
      <c r="Q61" s="12" t="s">
        <v>183</v>
      </c>
      <c r="R61" s="12" t="s">
        <v>184</v>
      </c>
      <c r="S61" s="12" t="s">
        <v>40</v>
      </c>
      <c r="T61" s="13">
        <v>0</v>
      </c>
      <c r="U61" s="13">
        <v>0</v>
      </c>
      <c r="V61" s="12">
        <v>0</v>
      </c>
      <c r="W61" s="12">
        <v>0</v>
      </c>
      <c r="X61" s="23">
        <v>0</v>
      </c>
      <c r="Y61" s="13">
        <v>1000</v>
      </c>
      <c r="Z61" s="51">
        <v>1000</v>
      </c>
      <c r="AA61" s="52"/>
      <c r="AB61" s="13">
        <v>8686</v>
      </c>
      <c r="AC61" s="12"/>
      <c r="AD61" s="12"/>
      <c r="AE61" s="13">
        <f t="shared" si="4"/>
        <v>9686</v>
      </c>
      <c r="AF61" s="13">
        <f t="shared" si="7"/>
        <v>1000</v>
      </c>
      <c r="AG61" s="81"/>
    </row>
    <row r="62" spans="1:33" s="7" customFormat="1" ht="212.25" customHeight="1" x14ac:dyDescent="0.25">
      <c r="A62" s="25" t="s">
        <v>29</v>
      </c>
      <c r="B62" s="25" t="s">
        <v>30</v>
      </c>
      <c r="C62" s="25" t="s">
        <v>185</v>
      </c>
      <c r="D62" s="25" t="s">
        <v>32</v>
      </c>
      <c r="E62" s="25" t="s">
        <v>81</v>
      </c>
      <c r="F62" s="25" t="s">
        <v>186</v>
      </c>
      <c r="G62" s="25" t="s">
        <v>187</v>
      </c>
      <c r="H62" s="25" t="s">
        <v>106</v>
      </c>
      <c r="I62" s="25" t="s">
        <v>188</v>
      </c>
      <c r="J62" s="26"/>
      <c r="K62" s="26"/>
      <c r="L62" s="26"/>
      <c r="M62" s="26"/>
      <c r="N62" s="26">
        <v>100000000000</v>
      </c>
      <c r="O62" s="26">
        <v>45000000000</v>
      </c>
      <c r="P62" s="25" t="s">
        <v>189</v>
      </c>
      <c r="Q62" s="8" t="s">
        <v>190</v>
      </c>
      <c r="R62" s="8" t="s">
        <v>191</v>
      </c>
      <c r="S62" s="8" t="s">
        <v>113</v>
      </c>
      <c r="T62" s="16">
        <v>0</v>
      </c>
      <c r="U62" s="16">
        <v>0</v>
      </c>
      <c r="V62" s="16">
        <v>0</v>
      </c>
      <c r="W62" s="16">
        <v>0</v>
      </c>
      <c r="X62" s="16">
        <v>0</v>
      </c>
      <c r="Y62" s="16">
        <v>1</v>
      </c>
      <c r="Z62" s="55">
        <v>0.45</v>
      </c>
      <c r="AA62" s="50"/>
      <c r="AB62" s="16">
        <v>1</v>
      </c>
      <c r="AC62" s="8"/>
      <c r="AD62" s="8"/>
      <c r="AE62" s="16">
        <f t="shared" si="4"/>
        <v>1</v>
      </c>
      <c r="AF62" s="16">
        <f t="shared" si="7"/>
        <v>0.45</v>
      </c>
      <c r="AG62" s="10" t="s">
        <v>192</v>
      </c>
    </row>
    <row r="63" spans="1:33" s="7" customFormat="1" ht="31.5" x14ac:dyDescent="0.25">
      <c r="A63" s="74" t="s">
        <v>29</v>
      </c>
      <c r="B63" s="74" t="s">
        <v>30</v>
      </c>
      <c r="C63" s="74" t="s">
        <v>193</v>
      </c>
      <c r="D63" s="74" t="s">
        <v>32</v>
      </c>
      <c r="E63" s="74" t="s">
        <v>194</v>
      </c>
      <c r="F63" s="74" t="s">
        <v>195</v>
      </c>
      <c r="G63" s="74" t="s">
        <v>196</v>
      </c>
      <c r="H63" s="74" t="s">
        <v>106</v>
      </c>
      <c r="I63" s="74" t="s">
        <v>107</v>
      </c>
      <c r="J63" s="74"/>
      <c r="K63" s="74"/>
      <c r="L63" s="74"/>
      <c r="M63" s="74"/>
      <c r="N63" s="74"/>
      <c r="O63" s="74"/>
      <c r="P63" s="74"/>
      <c r="Q63" s="12" t="s">
        <v>197</v>
      </c>
      <c r="R63" s="12" t="s">
        <v>198</v>
      </c>
      <c r="S63" s="12" t="s">
        <v>40</v>
      </c>
      <c r="T63" s="12">
        <v>0</v>
      </c>
      <c r="U63" s="12">
        <v>1</v>
      </c>
      <c r="V63" s="12">
        <v>1</v>
      </c>
      <c r="W63" s="12">
        <v>1</v>
      </c>
      <c r="X63" s="23">
        <v>1</v>
      </c>
      <c r="Y63" s="12">
        <v>1</v>
      </c>
      <c r="Z63" s="52">
        <v>1</v>
      </c>
      <c r="AA63" s="52"/>
      <c r="AB63" s="12">
        <v>1</v>
      </c>
      <c r="AC63" s="12"/>
      <c r="AD63" s="12"/>
      <c r="AE63" s="12">
        <f t="shared" si="4"/>
        <v>4</v>
      </c>
      <c r="AF63" s="12">
        <f t="shared" si="7"/>
        <v>3</v>
      </c>
      <c r="AG63" s="74" t="s">
        <v>152</v>
      </c>
    </row>
    <row r="64" spans="1:33" s="7" customFormat="1" ht="66.75" customHeight="1" x14ac:dyDescent="0.25">
      <c r="A64" s="80"/>
      <c r="B64" s="80"/>
      <c r="C64" s="80"/>
      <c r="D64" s="80"/>
      <c r="E64" s="80"/>
      <c r="F64" s="80"/>
      <c r="G64" s="80"/>
      <c r="H64" s="80"/>
      <c r="I64" s="80"/>
      <c r="J64" s="80"/>
      <c r="K64" s="80"/>
      <c r="L64" s="80"/>
      <c r="M64" s="80"/>
      <c r="N64" s="80"/>
      <c r="O64" s="80"/>
      <c r="P64" s="80"/>
      <c r="Q64" s="12" t="s">
        <v>199</v>
      </c>
      <c r="R64" s="12" t="s">
        <v>200</v>
      </c>
      <c r="S64" s="12" t="s">
        <v>40</v>
      </c>
      <c r="T64" s="12">
        <v>0</v>
      </c>
      <c r="U64" s="12">
        <v>0</v>
      </c>
      <c r="V64" s="12">
        <v>0</v>
      </c>
      <c r="W64" s="12">
        <v>5</v>
      </c>
      <c r="X64" s="23">
        <v>5</v>
      </c>
      <c r="Y64" s="12">
        <v>3</v>
      </c>
      <c r="Z64" s="52">
        <v>1.5</v>
      </c>
      <c r="AA64" s="52"/>
      <c r="AB64" s="12">
        <v>3</v>
      </c>
      <c r="AC64" s="12"/>
      <c r="AD64" s="12"/>
      <c r="AE64" s="12">
        <f t="shared" si="4"/>
        <v>11</v>
      </c>
      <c r="AF64" s="12">
        <f t="shared" si="7"/>
        <v>6.5</v>
      </c>
      <c r="AG64" s="80"/>
    </row>
    <row r="65" spans="1:33" s="7" customFormat="1" ht="47.25" customHeight="1" x14ac:dyDescent="0.25">
      <c r="A65" s="80"/>
      <c r="B65" s="80"/>
      <c r="C65" s="80"/>
      <c r="D65" s="80"/>
      <c r="E65" s="80"/>
      <c r="F65" s="80"/>
      <c r="G65" s="80"/>
      <c r="H65" s="80"/>
      <c r="I65" s="80"/>
      <c r="J65" s="80"/>
      <c r="K65" s="80"/>
      <c r="L65" s="80"/>
      <c r="M65" s="80"/>
      <c r="N65" s="80"/>
      <c r="O65" s="80"/>
      <c r="P65" s="80"/>
      <c r="Q65" s="12" t="s">
        <v>199</v>
      </c>
      <c r="R65" s="12" t="s">
        <v>201</v>
      </c>
      <c r="S65" s="12" t="s">
        <v>113</v>
      </c>
      <c r="T65" s="20">
        <v>0</v>
      </c>
      <c r="U65" s="20">
        <v>0</v>
      </c>
      <c r="V65" s="19">
        <v>0</v>
      </c>
      <c r="W65" s="20">
        <v>1</v>
      </c>
      <c r="X65" s="24">
        <v>1</v>
      </c>
      <c r="Y65" s="20">
        <v>1</v>
      </c>
      <c r="Z65" s="54">
        <v>0.66</v>
      </c>
      <c r="AA65" s="52"/>
      <c r="AB65" s="20">
        <v>1</v>
      </c>
      <c r="AC65" s="12"/>
      <c r="AD65" s="12"/>
      <c r="AE65" s="20">
        <f t="shared" si="4"/>
        <v>1</v>
      </c>
      <c r="AF65" s="20">
        <f>+_xlfn.IFS(S65="Acumulado",V65+X65+Z65+AC65,S65="Capacidad",Z65,S65="Flujo",Z65,S65="Reducción",Z65,S65="Stock",Z65)</f>
        <v>0.66</v>
      </c>
      <c r="AG65" s="80"/>
    </row>
    <row r="66" spans="1:33" s="7" customFormat="1" ht="81" customHeight="1" x14ac:dyDescent="0.25">
      <c r="A66" s="80"/>
      <c r="B66" s="80"/>
      <c r="C66" s="80"/>
      <c r="D66" s="80"/>
      <c r="E66" s="80"/>
      <c r="F66" s="80"/>
      <c r="G66" s="80"/>
      <c r="H66" s="80"/>
      <c r="I66" s="80"/>
      <c r="J66" s="80"/>
      <c r="K66" s="80"/>
      <c r="L66" s="80"/>
      <c r="M66" s="80"/>
      <c r="N66" s="80"/>
      <c r="O66" s="80"/>
      <c r="P66" s="80"/>
      <c r="Q66" s="12" t="s">
        <v>199</v>
      </c>
      <c r="R66" s="12" t="s">
        <v>202</v>
      </c>
      <c r="S66" s="12" t="s">
        <v>40</v>
      </c>
      <c r="T66" s="12">
        <v>0</v>
      </c>
      <c r="U66" s="12">
        <v>0</v>
      </c>
      <c r="V66" s="12">
        <v>0</v>
      </c>
      <c r="W66" s="12">
        <v>2</v>
      </c>
      <c r="X66" s="23">
        <v>2</v>
      </c>
      <c r="Y66" s="12">
        <v>0</v>
      </c>
      <c r="Z66" s="52">
        <v>0.5</v>
      </c>
      <c r="AA66" s="52"/>
      <c r="AB66" s="12">
        <v>0</v>
      </c>
      <c r="AC66" s="12"/>
      <c r="AD66" s="12"/>
      <c r="AE66" s="12">
        <f t="shared" si="4"/>
        <v>2</v>
      </c>
      <c r="AF66" s="12">
        <f t="shared" ref="AF66:AF70" si="8">+_xlfn.IFS(S66="Acumulado",V66+X66+Z66+AC66,S66="Capacidad",Z66,S66="Flujo",Z66,S66="Reducción",V66,S66="Stock",Z66)</f>
        <v>2.5</v>
      </c>
      <c r="AG66" s="80"/>
    </row>
    <row r="67" spans="1:33" s="7" customFormat="1" ht="92.25" customHeight="1" x14ac:dyDescent="0.25">
      <c r="A67" s="75"/>
      <c r="B67" s="75"/>
      <c r="C67" s="75"/>
      <c r="D67" s="75"/>
      <c r="E67" s="75"/>
      <c r="F67" s="75"/>
      <c r="G67" s="75"/>
      <c r="H67" s="75"/>
      <c r="I67" s="75"/>
      <c r="J67" s="75"/>
      <c r="K67" s="75"/>
      <c r="L67" s="75"/>
      <c r="M67" s="75"/>
      <c r="N67" s="75"/>
      <c r="O67" s="75"/>
      <c r="P67" s="75"/>
      <c r="Q67" s="12" t="s">
        <v>199</v>
      </c>
      <c r="R67" s="12" t="s">
        <v>203</v>
      </c>
      <c r="S67" s="12" t="s">
        <v>40</v>
      </c>
      <c r="T67" s="12">
        <v>0</v>
      </c>
      <c r="U67" s="12">
        <v>0</v>
      </c>
      <c r="V67" s="12">
        <v>0</v>
      </c>
      <c r="W67" s="12">
        <v>3</v>
      </c>
      <c r="X67" s="23">
        <v>3</v>
      </c>
      <c r="Y67" s="12">
        <v>3</v>
      </c>
      <c r="Z67" s="52">
        <v>1.5</v>
      </c>
      <c r="AA67" s="52"/>
      <c r="AB67" s="12">
        <v>3</v>
      </c>
      <c r="AC67" s="12"/>
      <c r="AD67" s="12"/>
      <c r="AE67" s="12">
        <f t="shared" si="4"/>
        <v>9</v>
      </c>
      <c r="AF67" s="12">
        <f t="shared" si="8"/>
        <v>4.5</v>
      </c>
      <c r="AG67" s="75"/>
    </row>
    <row r="68" spans="1:33" s="7" customFormat="1" ht="31.5" x14ac:dyDescent="0.25">
      <c r="A68" s="74" t="s">
        <v>29</v>
      </c>
      <c r="B68" s="74" t="s">
        <v>30</v>
      </c>
      <c r="C68" s="74" t="s">
        <v>193</v>
      </c>
      <c r="D68" s="74" t="s">
        <v>32</v>
      </c>
      <c r="E68" s="74" t="s">
        <v>194</v>
      </c>
      <c r="F68" s="74" t="s">
        <v>204</v>
      </c>
      <c r="G68" s="74" t="s">
        <v>205</v>
      </c>
      <c r="H68" s="74" t="s">
        <v>106</v>
      </c>
      <c r="I68" s="74" t="s">
        <v>107</v>
      </c>
      <c r="J68" s="74"/>
      <c r="K68" s="74"/>
      <c r="L68" s="74"/>
      <c r="M68" s="74"/>
      <c r="N68" s="74"/>
      <c r="O68" s="74"/>
      <c r="P68" s="74"/>
      <c r="Q68" s="12" t="s">
        <v>206</v>
      </c>
      <c r="R68" s="12" t="s">
        <v>207</v>
      </c>
      <c r="S68" s="12" t="s">
        <v>40</v>
      </c>
      <c r="T68" s="12">
        <v>0</v>
      </c>
      <c r="U68" s="12">
        <v>1</v>
      </c>
      <c r="V68" s="12">
        <v>1</v>
      </c>
      <c r="W68" s="12">
        <v>0</v>
      </c>
      <c r="X68" s="12"/>
      <c r="Y68" s="12">
        <v>0</v>
      </c>
      <c r="Z68" s="52"/>
      <c r="AA68" s="52"/>
      <c r="AB68" s="12">
        <v>0</v>
      </c>
      <c r="AC68" s="12"/>
      <c r="AD68" s="12"/>
      <c r="AE68" s="12">
        <v>1</v>
      </c>
      <c r="AF68" s="12">
        <f t="shared" si="8"/>
        <v>1</v>
      </c>
      <c r="AG68" s="74" t="s">
        <v>152</v>
      </c>
    </row>
    <row r="69" spans="1:33" s="7" customFormat="1" x14ac:dyDescent="0.25">
      <c r="A69" s="80"/>
      <c r="B69" s="80"/>
      <c r="C69" s="80"/>
      <c r="D69" s="80"/>
      <c r="E69" s="80"/>
      <c r="F69" s="80"/>
      <c r="G69" s="80"/>
      <c r="H69" s="80"/>
      <c r="I69" s="80"/>
      <c r="J69" s="80"/>
      <c r="K69" s="80"/>
      <c r="L69" s="80"/>
      <c r="M69" s="80"/>
      <c r="N69" s="80"/>
      <c r="O69" s="80"/>
      <c r="P69" s="80"/>
      <c r="Q69" s="12" t="s">
        <v>206</v>
      </c>
      <c r="R69" s="12" t="s">
        <v>208</v>
      </c>
      <c r="S69" s="12" t="s">
        <v>40</v>
      </c>
      <c r="T69" s="12">
        <v>0</v>
      </c>
      <c r="U69" s="12">
        <v>1</v>
      </c>
      <c r="V69" s="12">
        <v>1</v>
      </c>
      <c r="W69" s="12">
        <v>0</v>
      </c>
      <c r="X69" s="12"/>
      <c r="Y69" s="12">
        <v>0</v>
      </c>
      <c r="Z69" s="52"/>
      <c r="AA69" s="52"/>
      <c r="AB69" s="12">
        <v>0</v>
      </c>
      <c r="AC69" s="12"/>
      <c r="AD69" s="12"/>
      <c r="AE69" s="12">
        <v>1</v>
      </c>
      <c r="AF69" s="12">
        <f t="shared" si="8"/>
        <v>1</v>
      </c>
      <c r="AG69" s="80"/>
    </row>
    <row r="70" spans="1:33" s="7" customFormat="1" x14ac:dyDescent="0.25">
      <c r="A70" s="80"/>
      <c r="B70" s="80"/>
      <c r="C70" s="80"/>
      <c r="D70" s="80"/>
      <c r="E70" s="80"/>
      <c r="F70" s="80"/>
      <c r="G70" s="80"/>
      <c r="H70" s="80"/>
      <c r="I70" s="80"/>
      <c r="J70" s="80"/>
      <c r="K70" s="80"/>
      <c r="L70" s="80"/>
      <c r="M70" s="80"/>
      <c r="N70" s="80"/>
      <c r="O70" s="80"/>
      <c r="P70" s="80"/>
      <c r="Q70" s="12" t="s">
        <v>209</v>
      </c>
      <c r="R70" s="12" t="s">
        <v>210</v>
      </c>
      <c r="S70" s="12" t="s">
        <v>40</v>
      </c>
      <c r="T70" s="12">
        <v>0</v>
      </c>
      <c r="U70" s="12">
        <v>3</v>
      </c>
      <c r="V70" s="12">
        <v>3</v>
      </c>
      <c r="W70" s="12">
        <v>0</v>
      </c>
      <c r="X70" s="12"/>
      <c r="Y70" s="12">
        <v>0</v>
      </c>
      <c r="Z70" s="52"/>
      <c r="AA70" s="52"/>
      <c r="AB70" s="12">
        <v>0</v>
      </c>
      <c r="AC70" s="12"/>
      <c r="AD70" s="12"/>
      <c r="AE70" s="12">
        <v>3</v>
      </c>
      <c r="AF70" s="12">
        <f t="shared" si="8"/>
        <v>3</v>
      </c>
      <c r="AG70" s="80"/>
    </row>
    <row r="71" spans="1:33" s="7" customFormat="1" ht="47.25" x14ac:dyDescent="0.25">
      <c r="A71" s="80"/>
      <c r="B71" s="80"/>
      <c r="C71" s="80"/>
      <c r="D71" s="80"/>
      <c r="E71" s="80"/>
      <c r="F71" s="80"/>
      <c r="G71" s="80"/>
      <c r="H71" s="80"/>
      <c r="I71" s="80"/>
      <c r="J71" s="80"/>
      <c r="K71" s="80"/>
      <c r="L71" s="80"/>
      <c r="M71" s="80"/>
      <c r="N71" s="80"/>
      <c r="O71" s="80"/>
      <c r="P71" s="80"/>
      <c r="Q71" s="12" t="s">
        <v>211</v>
      </c>
      <c r="R71" s="12" t="s">
        <v>212</v>
      </c>
      <c r="S71" s="12" t="s">
        <v>113</v>
      </c>
      <c r="T71" s="19">
        <v>0.9</v>
      </c>
      <c r="U71" s="19">
        <v>0</v>
      </c>
      <c r="V71" s="12"/>
      <c r="W71" s="19">
        <v>0.9</v>
      </c>
      <c r="X71" s="27">
        <v>0.88239999999999996</v>
      </c>
      <c r="Y71" s="19">
        <v>0.9</v>
      </c>
      <c r="Z71" s="54">
        <v>0.3</v>
      </c>
      <c r="AA71" s="52"/>
      <c r="AB71" s="19">
        <v>0.9</v>
      </c>
      <c r="AC71" s="12"/>
      <c r="AD71" s="12"/>
      <c r="AE71" s="19">
        <v>0.9</v>
      </c>
      <c r="AF71" s="28">
        <f>+_xlfn.IFS(S71="Acumulado",V71+X71+Z71+AC71,S71="Capacidad",Z71,S71="Flujo",Z71,S71="Reducción",Z71,S71="Stock",Z71)</f>
        <v>0.3</v>
      </c>
      <c r="AG71" s="80"/>
    </row>
    <row r="72" spans="1:33" s="7" customFormat="1" ht="69" customHeight="1" x14ac:dyDescent="0.25">
      <c r="A72" s="80"/>
      <c r="B72" s="80"/>
      <c r="C72" s="80"/>
      <c r="D72" s="80"/>
      <c r="E72" s="80"/>
      <c r="F72" s="80"/>
      <c r="G72" s="80"/>
      <c r="H72" s="80"/>
      <c r="I72" s="80"/>
      <c r="J72" s="80"/>
      <c r="K72" s="80"/>
      <c r="L72" s="80"/>
      <c r="M72" s="80"/>
      <c r="N72" s="80"/>
      <c r="O72" s="80"/>
      <c r="P72" s="80"/>
      <c r="Q72" s="12" t="s">
        <v>213</v>
      </c>
      <c r="R72" s="12" t="s">
        <v>214</v>
      </c>
      <c r="S72" s="12" t="s">
        <v>86</v>
      </c>
      <c r="T72" s="12">
        <v>23</v>
      </c>
      <c r="U72" s="12">
        <v>0</v>
      </c>
      <c r="V72" s="12"/>
      <c r="W72" s="12">
        <v>20</v>
      </c>
      <c r="X72" s="12">
        <v>35.9</v>
      </c>
      <c r="Y72" s="12">
        <v>18</v>
      </c>
      <c r="Z72" s="52">
        <v>35</v>
      </c>
      <c r="AA72" s="52"/>
      <c r="AB72" s="12">
        <v>16</v>
      </c>
      <c r="AC72" s="12"/>
      <c r="AD72" s="12"/>
      <c r="AE72" s="12">
        <f>+_xlfn.IFS(S72="Acumulado",U72+W72+Y72+AB72,S72="Capacidad",AB72,S72="Flujo",AB72,S72="Reducción",AB72,S72="Stock",AB72)</f>
        <v>16</v>
      </c>
      <c r="AF72" s="13">
        <f>+_xlfn.IFS(S72="Acumulado",V72+X72+Z72+AC72,S72="Capacidad",Z72,S72="Flujo",X72,S72="Reducción",V72,S72="Stock",X72)</f>
        <v>35</v>
      </c>
      <c r="AG72" s="80"/>
    </row>
    <row r="73" spans="1:33" s="7" customFormat="1" ht="31.5" x14ac:dyDescent="0.25">
      <c r="A73" s="80"/>
      <c r="B73" s="80"/>
      <c r="C73" s="80"/>
      <c r="D73" s="80"/>
      <c r="E73" s="80"/>
      <c r="F73" s="80"/>
      <c r="G73" s="80"/>
      <c r="H73" s="80"/>
      <c r="I73" s="80"/>
      <c r="J73" s="80"/>
      <c r="K73" s="80"/>
      <c r="L73" s="80"/>
      <c r="M73" s="80"/>
      <c r="N73" s="80"/>
      <c r="O73" s="80"/>
      <c r="P73" s="80"/>
      <c r="Q73" s="12" t="s">
        <v>211</v>
      </c>
      <c r="R73" s="12" t="s">
        <v>215</v>
      </c>
      <c r="S73" s="12" t="s">
        <v>86</v>
      </c>
      <c r="T73" s="13">
        <v>6500</v>
      </c>
      <c r="U73" s="12">
        <v>0</v>
      </c>
      <c r="V73" s="12"/>
      <c r="W73" s="13">
        <v>13000</v>
      </c>
      <c r="X73" s="13">
        <v>13317</v>
      </c>
      <c r="Y73" s="13">
        <v>26000</v>
      </c>
      <c r="Z73" s="51">
        <v>13317</v>
      </c>
      <c r="AA73" s="51"/>
      <c r="AB73" s="13">
        <v>30000</v>
      </c>
      <c r="AC73" s="13"/>
      <c r="AD73" s="13"/>
      <c r="AE73" s="13">
        <f>+_xlfn.IFS(S73="Acumulado",U73+W73+Y73+AB73,S73="Capacidad",AB73,S73="Flujo",AB73,S73="Reducción",AB73,S73="Stock",AB73)</f>
        <v>30000</v>
      </c>
      <c r="AF73" s="13">
        <f>+_xlfn.IFS(S73="Acumulado",V73+X73+Z73+AC73,S73="Capacidad",Z73,S73="Flujo",Z73,S73="Reducción",V73,S73="Stock",Z73)</f>
        <v>13317</v>
      </c>
      <c r="AG73" s="80"/>
    </row>
    <row r="74" spans="1:33" s="7" customFormat="1" ht="31.5" x14ac:dyDescent="0.25">
      <c r="A74" s="75"/>
      <c r="B74" s="75"/>
      <c r="C74" s="75"/>
      <c r="D74" s="75"/>
      <c r="E74" s="75"/>
      <c r="F74" s="75"/>
      <c r="G74" s="75"/>
      <c r="H74" s="75"/>
      <c r="I74" s="75"/>
      <c r="J74" s="75"/>
      <c r="K74" s="75"/>
      <c r="L74" s="75"/>
      <c r="M74" s="75"/>
      <c r="N74" s="75"/>
      <c r="O74" s="75"/>
      <c r="P74" s="75"/>
      <c r="Q74" s="12" t="s">
        <v>211</v>
      </c>
      <c r="R74" s="12" t="s">
        <v>216</v>
      </c>
      <c r="S74" s="12" t="s">
        <v>86</v>
      </c>
      <c r="T74" s="12">
        <v>6</v>
      </c>
      <c r="U74" s="12">
        <v>0</v>
      </c>
      <c r="V74" s="12">
        <f>+(26*X74)/100</f>
        <v>2.08</v>
      </c>
      <c r="W74" s="12">
        <v>11</v>
      </c>
      <c r="X74" s="13">
        <v>8</v>
      </c>
      <c r="Y74" s="12">
        <v>50</v>
      </c>
      <c r="Z74" s="52">
        <v>17</v>
      </c>
      <c r="AA74" s="52"/>
      <c r="AB74" s="12">
        <v>70</v>
      </c>
      <c r="AC74" s="12"/>
      <c r="AD74" s="12"/>
      <c r="AE74" s="12">
        <f>+_xlfn.IFS(S74="Acumulado",U74+W74+Y74+AB74,S74="Capacidad",AB74,S74="Flujo",AB74,S74="Reducción",AB74,S74="Stock",AB74)</f>
        <v>70</v>
      </c>
      <c r="AF74" s="13">
        <f>+_xlfn.IFS(S74="Acumulado",V74+X74+Z74+AC74,S74="Capacidad",Z74,S74="Flujo",Z74,S74="Reducción",V74,S74="Stock",Z74)</f>
        <v>17</v>
      </c>
      <c r="AG74" s="75"/>
    </row>
    <row r="75" spans="1:33" s="7" customFormat="1" ht="78.75" x14ac:dyDescent="0.25">
      <c r="A75" s="12" t="s">
        <v>29</v>
      </c>
      <c r="B75" s="12" t="s">
        <v>30</v>
      </c>
      <c r="C75" s="12" t="s">
        <v>31</v>
      </c>
      <c r="D75" s="12" t="s">
        <v>32</v>
      </c>
      <c r="E75" s="12" t="s">
        <v>33</v>
      </c>
      <c r="F75" s="12" t="s">
        <v>217</v>
      </c>
      <c r="G75" s="12" t="s">
        <v>218</v>
      </c>
      <c r="H75" s="12" t="s">
        <v>106</v>
      </c>
      <c r="I75" s="12" t="s">
        <v>107</v>
      </c>
      <c r="J75" s="29"/>
      <c r="K75" s="29"/>
      <c r="L75" s="29"/>
      <c r="M75" s="29"/>
      <c r="N75" s="29"/>
      <c r="O75" s="29"/>
      <c r="P75" s="12"/>
      <c r="Q75" s="12" t="s">
        <v>219</v>
      </c>
      <c r="R75" s="12" t="s">
        <v>220</v>
      </c>
      <c r="S75" s="12" t="s">
        <v>86</v>
      </c>
      <c r="T75" s="19">
        <v>0</v>
      </c>
      <c r="U75" s="19">
        <v>1</v>
      </c>
      <c r="V75" s="19">
        <v>0.9</v>
      </c>
      <c r="W75" s="19">
        <v>0</v>
      </c>
      <c r="X75" s="24">
        <v>1</v>
      </c>
      <c r="Y75" s="19">
        <v>0</v>
      </c>
      <c r="Z75" s="52"/>
      <c r="AA75" s="52"/>
      <c r="AB75" s="19">
        <v>0</v>
      </c>
      <c r="AC75" s="12"/>
      <c r="AD75" s="12"/>
      <c r="AE75" s="20">
        <f>+_xlfn.IFS(S75="Acumulado",U75+W75+Y75+AB75,S75="Capacidad",U75,S75="Flujo",U75,S75="Reducción",U75,S75="Stock",U75)</f>
        <v>1</v>
      </c>
      <c r="AF75" s="20">
        <f t="shared" ref="AF75:AF79" si="9">+_xlfn.IFS(S75="Acumulado",V75+X75+Z75+AC75,S75="Capacidad",X75,S75="Flujo",X75,S75="Reducción",V75,S75="Stock",X75)</f>
        <v>1</v>
      </c>
      <c r="AG75" s="12" t="s">
        <v>221</v>
      </c>
    </row>
    <row r="76" spans="1:33" s="7" customFormat="1" ht="63" x14ac:dyDescent="0.25">
      <c r="A76" s="12" t="s">
        <v>29</v>
      </c>
      <c r="B76" s="12" t="s">
        <v>30</v>
      </c>
      <c r="C76" s="12" t="s">
        <v>31</v>
      </c>
      <c r="D76" s="12" t="s">
        <v>32</v>
      </c>
      <c r="E76" s="12" t="s">
        <v>33</v>
      </c>
      <c r="F76" s="12" t="s">
        <v>222</v>
      </c>
      <c r="G76" s="12" t="s">
        <v>223</v>
      </c>
      <c r="H76" s="12" t="s">
        <v>106</v>
      </c>
      <c r="I76" s="12" t="s">
        <v>107</v>
      </c>
      <c r="J76" s="29"/>
      <c r="K76" s="29"/>
      <c r="L76" s="29"/>
      <c r="M76" s="29"/>
      <c r="N76" s="29"/>
      <c r="O76" s="29"/>
      <c r="P76" s="12"/>
      <c r="Q76" s="12" t="s">
        <v>219</v>
      </c>
      <c r="R76" s="12" t="s">
        <v>220</v>
      </c>
      <c r="S76" s="12" t="s">
        <v>86</v>
      </c>
      <c r="T76" s="19">
        <v>0</v>
      </c>
      <c r="U76" s="19">
        <v>1</v>
      </c>
      <c r="V76" s="19">
        <v>0.86399999999999999</v>
      </c>
      <c r="W76" s="19">
        <v>0</v>
      </c>
      <c r="X76" s="24">
        <v>1</v>
      </c>
      <c r="Y76" s="19">
        <v>0</v>
      </c>
      <c r="Z76" s="52"/>
      <c r="AA76" s="52"/>
      <c r="AB76" s="19">
        <v>0</v>
      </c>
      <c r="AC76" s="12"/>
      <c r="AD76" s="12"/>
      <c r="AE76" s="20">
        <f>+_xlfn.IFS(S76="Acumulado",U76+W76+Y76+AB76,S76="Capacidad",U76,S76="Flujo",U76,S76="Reducción",U76,S76="Stock",U76)</f>
        <v>1</v>
      </c>
      <c r="AF76" s="20">
        <f t="shared" si="9"/>
        <v>1</v>
      </c>
      <c r="AG76" s="12" t="s">
        <v>221</v>
      </c>
    </row>
    <row r="77" spans="1:33" s="7" customFormat="1" ht="110.25" x14ac:dyDescent="0.25">
      <c r="A77" s="12" t="s">
        <v>29</v>
      </c>
      <c r="B77" s="12" t="s">
        <v>30</v>
      </c>
      <c r="C77" s="12" t="s">
        <v>31</v>
      </c>
      <c r="D77" s="12" t="s">
        <v>32</v>
      </c>
      <c r="E77" s="12" t="s">
        <v>33</v>
      </c>
      <c r="F77" s="12" t="s">
        <v>224</v>
      </c>
      <c r="G77" s="12" t="s">
        <v>225</v>
      </c>
      <c r="H77" s="12" t="s">
        <v>106</v>
      </c>
      <c r="I77" s="12" t="s">
        <v>107</v>
      </c>
      <c r="J77" s="29"/>
      <c r="K77" s="29"/>
      <c r="L77" s="29"/>
      <c r="M77" s="29"/>
      <c r="N77" s="29"/>
      <c r="O77" s="29"/>
      <c r="P77" s="12"/>
      <c r="Q77" s="12" t="s">
        <v>219</v>
      </c>
      <c r="R77" s="12" t="s">
        <v>220</v>
      </c>
      <c r="S77" s="12" t="s">
        <v>40</v>
      </c>
      <c r="T77" s="19">
        <v>0</v>
      </c>
      <c r="U77" s="19">
        <v>0</v>
      </c>
      <c r="V77" s="19"/>
      <c r="W77" s="19">
        <v>0.3</v>
      </c>
      <c r="X77" s="24">
        <v>0.3</v>
      </c>
      <c r="Y77" s="19">
        <v>0.7</v>
      </c>
      <c r="Z77" s="57">
        <v>0.53</v>
      </c>
      <c r="AA77" s="52"/>
      <c r="AB77" s="19">
        <v>0</v>
      </c>
      <c r="AC77" s="12"/>
      <c r="AD77" s="12"/>
      <c r="AE77" s="20">
        <f>+_xlfn.IFS(S77="Acumulado",U77+W77+Y77+AB77,S77="Capacidad",U77,S77="Flujo",U77,S77="Reducción",U77,S77="Stock",U77)</f>
        <v>1</v>
      </c>
      <c r="AF77" s="20">
        <f t="shared" ref="AF77:AF78" si="10">+_xlfn.IFS(S77="Acumulado",V77+X77+Z77+AC77,S77="Capacidad",Z77,S77="Flujo",Z77,S77="Reducción",V77,S77="Stock",Z77)</f>
        <v>0.83000000000000007</v>
      </c>
      <c r="AG77" s="12" t="s">
        <v>221</v>
      </c>
    </row>
    <row r="78" spans="1:33" s="7" customFormat="1" ht="240.75" customHeight="1" x14ac:dyDescent="0.25">
      <c r="A78" s="12" t="s">
        <v>29</v>
      </c>
      <c r="B78" s="12" t="s">
        <v>30</v>
      </c>
      <c r="C78" s="12" t="s">
        <v>226</v>
      </c>
      <c r="D78" s="12" t="s">
        <v>32</v>
      </c>
      <c r="E78" s="12" t="s">
        <v>33</v>
      </c>
      <c r="F78" s="12" t="s">
        <v>227</v>
      </c>
      <c r="G78" s="12" t="s">
        <v>228</v>
      </c>
      <c r="H78" s="12" t="s">
        <v>106</v>
      </c>
      <c r="I78" s="12" t="s">
        <v>107</v>
      </c>
      <c r="J78" s="29"/>
      <c r="K78" s="29"/>
      <c r="L78" s="29"/>
      <c r="M78" s="29"/>
      <c r="N78" s="29"/>
      <c r="O78" s="29"/>
      <c r="P78" s="12"/>
      <c r="Q78" s="12" t="s">
        <v>219</v>
      </c>
      <c r="R78" s="12" t="s">
        <v>220</v>
      </c>
      <c r="S78" s="12" t="s">
        <v>40</v>
      </c>
      <c r="T78" s="19">
        <v>0</v>
      </c>
      <c r="U78" s="19">
        <v>0</v>
      </c>
      <c r="V78" s="19"/>
      <c r="W78" s="19">
        <v>0.3</v>
      </c>
      <c r="X78" s="24">
        <v>0.3</v>
      </c>
      <c r="Y78" s="19">
        <v>0.7</v>
      </c>
      <c r="Z78" s="57">
        <v>0.21</v>
      </c>
      <c r="AA78" s="52"/>
      <c r="AB78" s="19">
        <v>0</v>
      </c>
      <c r="AC78" s="12"/>
      <c r="AD78" s="12"/>
      <c r="AE78" s="20">
        <f>+_xlfn.IFS(S78="Acumulado",U78+W78+Y78+AB78,S78="Capacidad",U78,S78="Flujo",U78,S78="Reducción",U78,S78="Stock",U78)</f>
        <v>1</v>
      </c>
      <c r="AF78" s="20">
        <f t="shared" si="10"/>
        <v>0.51</v>
      </c>
      <c r="AG78" s="12" t="s">
        <v>221</v>
      </c>
    </row>
    <row r="79" spans="1:33" s="7" customFormat="1" ht="126" x14ac:dyDescent="0.25">
      <c r="A79" s="12" t="s">
        <v>29</v>
      </c>
      <c r="B79" s="12" t="s">
        <v>30</v>
      </c>
      <c r="C79" s="12" t="s">
        <v>31</v>
      </c>
      <c r="D79" s="12" t="s">
        <v>32</v>
      </c>
      <c r="E79" s="12" t="s">
        <v>33</v>
      </c>
      <c r="F79" s="12" t="s">
        <v>229</v>
      </c>
      <c r="G79" s="12" t="s">
        <v>230</v>
      </c>
      <c r="H79" s="12" t="s">
        <v>106</v>
      </c>
      <c r="I79" s="12" t="s">
        <v>107</v>
      </c>
      <c r="J79" s="29"/>
      <c r="K79" s="29"/>
      <c r="L79" s="29"/>
      <c r="M79" s="29"/>
      <c r="N79" s="29"/>
      <c r="O79" s="29"/>
      <c r="P79" s="12"/>
      <c r="Q79" s="12" t="s">
        <v>231</v>
      </c>
      <c r="R79" s="12" t="s">
        <v>232</v>
      </c>
      <c r="S79" s="12" t="s">
        <v>113</v>
      </c>
      <c r="T79" s="19">
        <v>0</v>
      </c>
      <c r="U79" s="19">
        <v>0</v>
      </c>
      <c r="V79" s="19"/>
      <c r="W79" s="19">
        <v>1</v>
      </c>
      <c r="X79" s="24">
        <v>1</v>
      </c>
      <c r="Y79" s="19">
        <v>0</v>
      </c>
      <c r="Z79" s="52"/>
      <c r="AA79" s="52"/>
      <c r="AB79" s="19">
        <v>0</v>
      </c>
      <c r="AC79" s="12"/>
      <c r="AD79" s="12"/>
      <c r="AE79" s="20">
        <f>+_xlfn.IFS(S79="Acumulado",U79+W79+Y79+AB79,S79="Capacidad",U79,S79="Flujo",W79,S79="Reducción",U79,S79="Stock",U79)</f>
        <v>1</v>
      </c>
      <c r="AF79" s="20">
        <f t="shared" si="9"/>
        <v>1</v>
      </c>
      <c r="AG79" s="12" t="s">
        <v>221</v>
      </c>
    </row>
    <row r="80" spans="1:33" s="7" customFormat="1" ht="106.5" customHeight="1" x14ac:dyDescent="0.25">
      <c r="A80" s="12" t="s">
        <v>29</v>
      </c>
      <c r="B80" s="12" t="s">
        <v>30</v>
      </c>
      <c r="C80" s="12" t="s">
        <v>31</v>
      </c>
      <c r="D80" s="12" t="s">
        <v>32</v>
      </c>
      <c r="E80" s="12" t="s">
        <v>233</v>
      </c>
      <c r="F80" s="12" t="s">
        <v>234</v>
      </c>
      <c r="G80" s="12" t="s">
        <v>235</v>
      </c>
      <c r="H80" s="12" t="s">
        <v>106</v>
      </c>
      <c r="I80" s="12" t="s">
        <v>107</v>
      </c>
      <c r="J80" s="29"/>
      <c r="K80" s="29"/>
      <c r="L80" s="29"/>
      <c r="M80" s="29"/>
      <c r="N80" s="29"/>
      <c r="O80" s="29"/>
      <c r="P80" s="12"/>
      <c r="Q80" s="12" t="s">
        <v>236</v>
      </c>
      <c r="R80" s="12" t="s">
        <v>237</v>
      </c>
      <c r="S80" s="12" t="s">
        <v>86</v>
      </c>
      <c r="T80" s="27">
        <v>0.879</v>
      </c>
      <c r="U80" s="27">
        <v>0.92949999999999999</v>
      </c>
      <c r="V80" s="27">
        <v>0.92949999999999999</v>
      </c>
      <c r="W80" s="27">
        <v>0.92949999999999999</v>
      </c>
      <c r="X80" s="27">
        <v>0.92949999999999999</v>
      </c>
      <c r="Y80" s="27">
        <v>0.92949999999999999</v>
      </c>
      <c r="Z80" s="58">
        <v>0.92959999999999998</v>
      </c>
      <c r="AA80" s="52"/>
      <c r="AB80" s="28">
        <v>1</v>
      </c>
      <c r="AC80" s="12"/>
      <c r="AD80" s="12"/>
      <c r="AE80" s="28">
        <v>1</v>
      </c>
      <c r="AF80" s="28">
        <f>+_xlfn.IFS(S80="Acumulado",V80+X80+Z80+AC80,S80="Capacidad",Z80,S80="Flujo",Z80,S80="Reducción",V80,S80="Stock",Z80)</f>
        <v>0.92959999999999998</v>
      </c>
      <c r="AG80" s="12" t="s">
        <v>238</v>
      </c>
    </row>
    <row r="81" spans="1:33" s="7" customFormat="1" ht="190.5" customHeight="1" x14ac:dyDescent="0.25">
      <c r="A81" s="12" t="s">
        <v>29</v>
      </c>
      <c r="B81" s="12" t="s">
        <v>30</v>
      </c>
      <c r="C81" s="12" t="s">
        <v>239</v>
      </c>
      <c r="D81" s="12" t="s">
        <v>32</v>
      </c>
      <c r="E81" s="30" t="s">
        <v>233</v>
      </c>
      <c r="F81" s="30" t="s">
        <v>240</v>
      </c>
      <c r="G81" s="30" t="s">
        <v>241</v>
      </c>
      <c r="H81" s="30" t="s">
        <v>106</v>
      </c>
      <c r="I81" s="30" t="s">
        <v>107</v>
      </c>
      <c r="J81" s="31"/>
      <c r="K81" s="31"/>
      <c r="L81" s="31"/>
      <c r="M81" s="31"/>
      <c r="N81" s="31"/>
      <c r="O81" s="31"/>
      <c r="P81" s="30"/>
      <c r="Q81" s="12" t="s">
        <v>219</v>
      </c>
      <c r="R81" s="12" t="s">
        <v>220</v>
      </c>
      <c r="S81" s="12" t="s">
        <v>40</v>
      </c>
      <c r="T81" s="27">
        <v>0</v>
      </c>
      <c r="U81" s="27" t="s">
        <v>242</v>
      </c>
      <c r="V81" s="27" t="s">
        <v>242</v>
      </c>
      <c r="W81" s="27" t="s">
        <v>242</v>
      </c>
      <c r="X81" s="27" t="s">
        <v>242</v>
      </c>
      <c r="Y81" s="27">
        <v>1</v>
      </c>
      <c r="Z81" s="57">
        <v>0.3</v>
      </c>
      <c r="AA81" s="52"/>
      <c r="AB81" s="27">
        <v>0</v>
      </c>
      <c r="AC81" s="12"/>
      <c r="AD81" s="12"/>
      <c r="AE81" s="28">
        <v>1</v>
      </c>
      <c r="AF81" s="28">
        <f>+_xlfn.IFS(S81="Acumulado",Z81+AC81,S81="Capacidad",Z81,S81="Flujo",Z81,S81="Reducción",V81,S81="Stock",Z81)</f>
        <v>0.3</v>
      </c>
      <c r="AG81" s="30" t="s">
        <v>221</v>
      </c>
    </row>
    <row r="82" spans="1:33" s="7" customFormat="1" ht="194.25" customHeight="1" x14ac:dyDescent="0.25">
      <c r="A82" s="25" t="s">
        <v>29</v>
      </c>
      <c r="B82" s="25" t="s">
        <v>30</v>
      </c>
      <c r="C82" s="25" t="s">
        <v>51</v>
      </c>
      <c r="D82" s="25" t="s">
        <v>243</v>
      </c>
      <c r="E82" s="25" t="s">
        <v>244</v>
      </c>
      <c r="F82" s="25" t="s">
        <v>245</v>
      </c>
      <c r="G82" s="25" t="s">
        <v>246</v>
      </c>
      <c r="H82" s="25" t="s">
        <v>247</v>
      </c>
      <c r="I82" s="25" t="s">
        <v>248</v>
      </c>
      <c r="J82" s="32">
        <v>38911956431</v>
      </c>
      <c r="K82" s="32">
        <v>37944413561</v>
      </c>
      <c r="L82" s="32"/>
      <c r="M82" s="32"/>
      <c r="N82" s="32"/>
      <c r="O82" s="32"/>
      <c r="P82" s="25"/>
      <c r="Q82" s="8" t="s">
        <v>249</v>
      </c>
      <c r="R82" s="8" t="s">
        <v>250</v>
      </c>
      <c r="S82" s="8" t="s">
        <v>113</v>
      </c>
      <c r="T82" s="8">
        <v>0</v>
      </c>
      <c r="U82" s="8">
        <v>1</v>
      </c>
      <c r="V82" s="8">
        <v>1</v>
      </c>
      <c r="W82" s="8">
        <v>0</v>
      </c>
      <c r="X82" s="8">
        <v>0</v>
      </c>
      <c r="Y82" s="8">
        <v>0</v>
      </c>
      <c r="Z82" s="50"/>
      <c r="AA82" s="50"/>
      <c r="AB82" s="8">
        <v>0</v>
      </c>
      <c r="AC82" s="8"/>
      <c r="AD82" s="8"/>
      <c r="AE82" s="33">
        <f>+_xlfn.IFS(S82="Acumulado",U82+W82+Y82+AB82,S82="Capacidad",U82,S82="Flujo",U82,S82="Reducción",U82,S82="Stock",U82)</f>
        <v>1</v>
      </c>
      <c r="AF82" s="10">
        <f>+_xlfn.IFS(S82="Acumulado",V82+X82+Z82+AC82,S82="Capacidad",X82,S82="Flujo",V82,S82="Reducción",V82,S82="Stock",X82)</f>
        <v>1</v>
      </c>
      <c r="AG82" s="10" t="s">
        <v>192</v>
      </c>
    </row>
    <row r="83" spans="1:33" s="7" customFormat="1" ht="77.45" customHeight="1" x14ac:dyDescent="0.25">
      <c r="A83" s="65" t="s">
        <v>29</v>
      </c>
      <c r="B83" s="65" t="s">
        <v>30</v>
      </c>
      <c r="C83" s="65" t="s">
        <v>51</v>
      </c>
      <c r="D83" s="65" t="s">
        <v>243</v>
      </c>
      <c r="E83" s="65" t="s">
        <v>251</v>
      </c>
      <c r="F83" s="65" t="s">
        <v>252</v>
      </c>
      <c r="G83" s="65" t="s">
        <v>253</v>
      </c>
      <c r="H83" s="65"/>
      <c r="I83" s="65" t="s">
        <v>93</v>
      </c>
      <c r="J83" s="68">
        <v>18175933575</v>
      </c>
      <c r="K83" s="68">
        <v>18175133201</v>
      </c>
      <c r="L83" s="68">
        <v>8608566848</v>
      </c>
      <c r="M83" s="68">
        <v>8572463060.8900003</v>
      </c>
      <c r="N83" s="68">
        <v>7568562628</v>
      </c>
      <c r="O83" s="68">
        <v>3442289683.6100001</v>
      </c>
      <c r="P83" s="65" t="s">
        <v>254</v>
      </c>
      <c r="Q83" s="8" t="s">
        <v>255</v>
      </c>
      <c r="R83" s="8" t="s">
        <v>256</v>
      </c>
      <c r="S83" s="8" t="s">
        <v>40</v>
      </c>
      <c r="T83" s="8">
        <v>0</v>
      </c>
      <c r="U83" s="8">
        <v>1</v>
      </c>
      <c r="V83" s="8">
        <v>1</v>
      </c>
      <c r="W83" s="8">
        <v>33</v>
      </c>
      <c r="X83" s="8">
        <v>33</v>
      </c>
      <c r="Y83" s="8">
        <v>0</v>
      </c>
      <c r="Z83" s="50"/>
      <c r="AA83" s="50"/>
      <c r="AB83" s="8">
        <v>0</v>
      </c>
      <c r="AC83" s="8"/>
      <c r="AD83" s="8"/>
      <c r="AE83" s="33">
        <v>34</v>
      </c>
      <c r="AF83" s="8">
        <f t="shared" ref="AF83:AF85" si="11">+_xlfn.IFS(S83="Acumulado",V83+X83+Z83+AC83,S83="Capacidad",Z83,S83="Flujo",Z83,S83="Reducción",V83,S83="Stock",Z83)</f>
        <v>34</v>
      </c>
      <c r="AG83" s="65" t="s">
        <v>137</v>
      </c>
    </row>
    <row r="84" spans="1:33" s="7" customFormat="1" ht="77.45" customHeight="1" x14ac:dyDescent="0.25">
      <c r="A84" s="66"/>
      <c r="B84" s="66"/>
      <c r="C84" s="66"/>
      <c r="D84" s="66"/>
      <c r="E84" s="66"/>
      <c r="F84" s="66"/>
      <c r="G84" s="66"/>
      <c r="H84" s="66"/>
      <c r="I84" s="66"/>
      <c r="J84" s="69"/>
      <c r="K84" s="69"/>
      <c r="L84" s="69"/>
      <c r="M84" s="69"/>
      <c r="N84" s="69"/>
      <c r="O84" s="69"/>
      <c r="P84" s="66"/>
      <c r="Q84" s="66" t="s">
        <v>257</v>
      </c>
      <c r="R84" s="8" t="s">
        <v>258</v>
      </c>
      <c r="S84" s="8" t="s">
        <v>40</v>
      </c>
      <c r="T84" s="8">
        <v>0</v>
      </c>
      <c r="U84" s="8">
        <v>0</v>
      </c>
      <c r="V84" s="8">
        <v>0</v>
      </c>
      <c r="W84" s="8">
        <v>1</v>
      </c>
      <c r="X84" s="8">
        <v>1</v>
      </c>
      <c r="Y84" s="8">
        <v>0</v>
      </c>
      <c r="Z84" s="50"/>
      <c r="AA84" s="50"/>
      <c r="AB84" s="8">
        <v>0</v>
      </c>
      <c r="AC84" s="8"/>
      <c r="AD84" s="8"/>
      <c r="AE84" s="33">
        <f>+_xlfn.IFS(S84="Acumulado",U84+W84+Y84+AB84,S84="Capacidad",U84,S84="Flujo",U84,S84="Reducción",U84,S84="Stock",U84)</f>
        <v>1</v>
      </c>
      <c r="AF84" s="8">
        <f t="shared" si="11"/>
        <v>1</v>
      </c>
      <c r="AG84" s="66"/>
    </row>
    <row r="85" spans="1:33" s="7" customFormat="1" ht="77.45" customHeight="1" x14ac:dyDescent="0.25">
      <c r="A85" s="66"/>
      <c r="B85" s="66"/>
      <c r="C85" s="66"/>
      <c r="D85" s="66"/>
      <c r="E85" s="66"/>
      <c r="F85" s="66"/>
      <c r="G85" s="66"/>
      <c r="H85" s="66"/>
      <c r="I85" s="66"/>
      <c r="J85" s="69"/>
      <c r="K85" s="69"/>
      <c r="L85" s="69"/>
      <c r="M85" s="69"/>
      <c r="N85" s="69"/>
      <c r="O85" s="69"/>
      <c r="P85" s="66"/>
      <c r="Q85" s="67"/>
      <c r="R85" s="8" t="s">
        <v>259</v>
      </c>
      <c r="S85" s="8" t="s">
        <v>40</v>
      </c>
      <c r="T85" s="8">
        <v>0</v>
      </c>
      <c r="U85" s="8">
        <v>0</v>
      </c>
      <c r="V85" s="8">
        <v>0</v>
      </c>
      <c r="W85" s="8">
        <v>1</v>
      </c>
      <c r="X85" s="8">
        <v>1</v>
      </c>
      <c r="Y85" s="8">
        <v>0</v>
      </c>
      <c r="Z85" s="50"/>
      <c r="AA85" s="50"/>
      <c r="AB85" s="8">
        <v>0</v>
      </c>
      <c r="AC85" s="8"/>
      <c r="AD85" s="8"/>
      <c r="AE85" s="33">
        <f>+_xlfn.IFS(S85="Acumulado",U85+W85+Y85+AB85,S85="Capacidad",U85,S85="Flujo",U85,S85="Reducción",U85,S85="Stock",U85)</f>
        <v>1</v>
      </c>
      <c r="AF85" s="8">
        <f t="shared" si="11"/>
        <v>1</v>
      </c>
      <c r="AG85" s="66"/>
    </row>
    <row r="86" spans="1:33" s="7" customFormat="1" ht="77.45" customHeight="1" x14ac:dyDescent="0.25">
      <c r="A86" s="66"/>
      <c r="B86" s="66"/>
      <c r="C86" s="66"/>
      <c r="D86" s="66"/>
      <c r="E86" s="66"/>
      <c r="F86" s="66"/>
      <c r="G86" s="66"/>
      <c r="H86" s="66"/>
      <c r="I86" s="66"/>
      <c r="J86" s="69"/>
      <c r="K86" s="69"/>
      <c r="L86" s="69"/>
      <c r="M86" s="69"/>
      <c r="N86" s="69"/>
      <c r="O86" s="69"/>
      <c r="P86" s="66"/>
      <c r="Q86" s="34" t="s">
        <v>260</v>
      </c>
      <c r="R86" s="8" t="s">
        <v>261</v>
      </c>
      <c r="S86" s="8" t="s">
        <v>113</v>
      </c>
      <c r="T86" s="8">
        <v>0</v>
      </c>
      <c r="U86" s="8">
        <v>0</v>
      </c>
      <c r="V86" s="8">
        <v>0</v>
      </c>
      <c r="W86" s="8">
        <v>0</v>
      </c>
      <c r="X86" s="8">
        <v>0</v>
      </c>
      <c r="Y86" s="17">
        <v>1</v>
      </c>
      <c r="Z86" s="55">
        <v>0.77</v>
      </c>
      <c r="AA86" s="50"/>
      <c r="AB86" s="17">
        <v>1</v>
      </c>
      <c r="AC86" s="8"/>
      <c r="AD86" s="8"/>
      <c r="AE86" s="16">
        <f>+_xlfn.IFS(S86="Acumulado",U86+W86+Y86+AB86,S86="Capacidad",AB86,S86="Flujo",AB86,S86="Reducción",AB86,S86="Stock",AB86)</f>
        <v>1</v>
      </c>
      <c r="AF86" s="16">
        <f>+_xlfn.IFS(S86="Acumulado",V86+X86+Z86+AC86,S86="Capacidad",Z86,S86="Flujo",Z86,S86="Reducción",Z86,S86="Stock",Z86)</f>
        <v>0.77</v>
      </c>
      <c r="AG86" s="66"/>
    </row>
    <row r="87" spans="1:33" s="7" customFormat="1" ht="77.45" customHeight="1" x14ac:dyDescent="0.25">
      <c r="A87" s="67"/>
      <c r="B87" s="67"/>
      <c r="C87" s="67"/>
      <c r="D87" s="67"/>
      <c r="E87" s="67"/>
      <c r="F87" s="67"/>
      <c r="G87" s="67"/>
      <c r="H87" s="67"/>
      <c r="I87" s="67"/>
      <c r="J87" s="70"/>
      <c r="K87" s="70"/>
      <c r="L87" s="70"/>
      <c r="M87" s="70"/>
      <c r="N87" s="70"/>
      <c r="O87" s="70"/>
      <c r="P87" s="67"/>
      <c r="Q87" s="8" t="s">
        <v>262</v>
      </c>
      <c r="R87" s="34" t="s">
        <v>263</v>
      </c>
      <c r="S87" s="8" t="s">
        <v>40</v>
      </c>
      <c r="T87" s="35">
        <v>1.9E-3</v>
      </c>
      <c r="U87" s="8">
        <v>0</v>
      </c>
      <c r="V87" s="8">
        <v>0</v>
      </c>
      <c r="W87" s="8">
        <v>0</v>
      </c>
      <c r="X87" s="8">
        <v>0</v>
      </c>
      <c r="Y87" s="17">
        <v>0.01</v>
      </c>
      <c r="Z87" s="55">
        <v>0.01</v>
      </c>
      <c r="AA87" s="50"/>
      <c r="AB87" s="17">
        <v>0.01</v>
      </c>
      <c r="AC87" s="8"/>
      <c r="AD87" s="8"/>
      <c r="AE87" s="16">
        <f>+_xlfn.IFS(S87="Acumulado",U87+W87+Y87+AB87,S87="Capacidad",AB87,S87="Flujo",AB87,S87="Reducción",AB87,S87="Stock",AB87)</f>
        <v>0.02</v>
      </c>
      <c r="AF87" s="16">
        <f>+_xlfn.IFS(S87="Acumulado",V87+X87+Z87+AC87,S87="Capacidad",Z87,S87="Flujo",Z87,S87="Reducción",V87,S87="Stock",Z87)</f>
        <v>0.01</v>
      </c>
      <c r="AG87" s="67"/>
    </row>
    <row r="88" spans="1:33" s="7" customFormat="1" ht="77.45" customHeight="1" x14ac:dyDescent="0.25">
      <c r="A88" s="65" t="s">
        <v>29</v>
      </c>
      <c r="B88" s="65" t="s">
        <v>30</v>
      </c>
      <c r="C88" s="65" t="s">
        <v>51</v>
      </c>
      <c r="D88" s="65" t="s">
        <v>243</v>
      </c>
      <c r="E88" s="65" t="s">
        <v>264</v>
      </c>
      <c r="F88" s="65" t="s">
        <v>265</v>
      </c>
      <c r="G88" s="65" t="s">
        <v>266</v>
      </c>
      <c r="H88" s="65"/>
      <c r="I88" s="65" t="s">
        <v>93</v>
      </c>
      <c r="J88" s="65"/>
      <c r="K88" s="65"/>
      <c r="L88" s="83">
        <v>47644886914</v>
      </c>
      <c r="M88" s="83">
        <v>47644788514</v>
      </c>
      <c r="N88" s="83">
        <v>19000000000</v>
      </c>
      <c r="O88" s="83">
        <v>9518146616.4899998</v>
      </c>
      <c r="P88" s="65" t="s">
        <v>267</v>
      </c>
      <c r="Q88" s="34" t="s">
        <v>268</v>
      </c>
      <c r="R88" s="8" t="s">
        <v>269</v>
      </c>
      <c r="S88" s="8" t="s">
        <v>113</v>
      </c>
      <c r="T88" s="8">
        <v>0</v>
      </c>
      <c r="U88" s="8">
        <v>0</v>
      </c>
      <c r="V88" s="8">
        <v>0</v>
      </c>
      <c r="W88" s="8">
        <v>840</v>
      </c>
      <c r="X88" s="8">
        <v>824</v>
      </c>
      <c r="Y88" s="8">
        <v>840</v>
      </c>
      <c r="Z88" s="56">
        <v>1088</v>
      </c>
      <c r="AA88" s="50"/>
      <c r="AB88" s="8">
        <v>840</v>
      </c>
      <c r="AC88" s="8">
        <v>840</v>
      </c>
      <c r="AD88" s="8">
        <v>840</v>
      </c>
      <c r="AE88" s="8">
        <f>+_xlfn.IFS(S88="Acumulado",U88+W88+Y88+AB88,S88="Capacidad",AB88,S88="Flujo",AB88,S88="Reducción",AB88,S88="Stock",AB88)</f>
        <v>840</v>
      </c>
      <c r="AF88" s="10">
        <f>+_xlfn.IFS(S88="Acumulado",V88+X88+Z88+AC88,S88="Capacidad",Z88,S88="Flujo",Z88,S88="Reducción",Z88,S88="Stock",Z88)</f>
        <v>1088</v>
      </c>
      <c r="AG88" s="65" t="s">
        <v>192</v>
      </c>
    </row>
    <row r="89" spans="1:33" s="7" customFormat="1" ht="77.45" customHeight="1" x14ac:dyDescent="0.25">
      <c r="A89" s="67"/>
      <c r="B89" s="67"/>
      <c r="C89" s="67"/>
      <c r="D89" s="67"/>
      <c r="E89" s="67"/>
      <c r="F89" s="67"/>
      <c r="G89" s="67"/>
      <c r="H89" s="67"/>
      <c r="I89" s="67"/>
      <c r="J89" s="67"/>
      <c r="K89" s="67"/>
      <c r="L89" s="67"/>
      <c r="M89" s="67"/>
      <c r="N89" s="67"/>
      <c r="O89" s="67"/>
      <c r="P89" s="67"/>
      <c r="Q89" s="34" t="s">
        <v>270</v>
      </c>
      <c r="R89" s="8" t="s">
        <v>271</v>
      </c>
      <c r="S89" s="8" t="s">
        <v>113</v>
      </c>
      <c r="T89" s="8">
        <v>0</v>
      </c>
      <c r="U89" s="8">
        <v>0</v>
      </c>
      <c r="V89" s="8">
        <v>0</v>
      </c>
      <c r="W89" s="8">
        <v>705</v>
      </c>
      <c r="X89" s="8">
        <v>693</v>
      </c>
      <c r="Y89" s="8">
        <v>705</v>
      </c>
      <c r="Z89" s="50">
        <v>832</v>
      </c>
      <c r="AA89" s="50"/>
      <c r="AB89" s="8">
        <v>705</v>
      </c>
      <c r="AC89" s="8">
        <v>705</v>
      </c>
      <c r="AD89" s="8">
        <v>705</v>
      </c>
      <c r="AE89" s="8">
        <v>705</v>
      </c>
      <c r="AF89" s="10">
        <f>+_xlfn.IFS(S89="Acumulado",V89+X89+Z89+AC89,S89="Capacidad",Z89,S89="Flujo",Z89,S89="Reducción",Z89,S89="Stock",Z89)</f>
        <v>832</v>
      </c>
      <c r="AG89" s="67"/>
    </row>
    <row r="90" spans="1:33" s="7" customFormat="1" ht="204.75" x14ac:dyDescent="0.25">
      <c r="A90" s="8" t="s">
        <v>29</v>
      </c>
      <c r="B90" s="8" t="s">
        <v>30</v>
      </c>
      <c r="C90" s="8" t="s">
        <v>272</v>
      </c>
      <c r="D90" s="8" t="s">
        <v>243</v>
      </c>
      <c r="E90" s="8" t="s">
        <v>273</v>
      </c>
      <c r="F90" s="8" t="s">
        <v>274</v>
      </c>
      <c r="G90" s="8" t="s">
        <v>275</v>
      </c>
      <c r="H90" s="8" t="s">
        <v>276</v>
      </c>
      <c r="I90" s="8" t="s">
        <v>93</v>
      </c>
      <c r="J90" s="15">
        <v>9448979509</v>
      </c>
      <c r="K90" s="15">
        <v>9448979509</v>
      </c>
      <c r="L90" s="15">
        <v>3165388235</v>
      </c>
      <c r="M90" s="15">
        <v>3165385678</v>
      </c>
      <c r="N90" s="15">
        <v>4629243218</v>
      </c>
      <c r="O90" s="15">
        <v>2545587079</v>
      </c>
      <c r="P90" s="8" t="s">
        <v>277</v>
      </c>
      <c r="Q90" s="8" t="s">
        <v>278</v>
      </c>
      <c r="R90" s="8" t="s">
        <v>279</v>
      </c>
      <c r="S90" s="8" t="s">
        <v>40</v>
      </c>
      <c r="T90" s="10">
        <v>0</v>
      </c>
      <c r="U90" s="10">
        <v>6000</v>
      </c>
      <c r="V90" s="10">
        <v>6744</v>
      </c>
      <c r="W90" s="10">
        <v>7000</v>
      </c>
      <c r="X90" s="10">
        <v>8871</v>
      </c>
      <c r="Y90" s="10">
        <v>8000</v>
      </c>
      <c r="Z90" s="50">
        <v>576</v>
      </c>
      <c r="AA90" s="50"/>
      <c r="AB90" s="10">
        <v>9000</v>
      </c>
      <c r="AC90" s="8"/>
      <c r="AD90" s="8"/>
      <c r="AE90" s="10">
        <f t="shared" ref="AE90:AE95" si="12">+_xlfn.IFS(S90="Acumulado",U90+W90+Y90+AB90,S90="Capacidad",AB90,S90="Flujo",AB90,S90="Reducción",AB90,S90="Stock",AB90)</f>
        <v>30000</v>
      </c>
      <c r="AF90" s="10">
        <f>+_xlfn.IFS(S90="Acumulado",V90+X90+Z90+AC90,S90="Capacidad",Z90,S90="Flujo",Z90,S90="Reducción",V90,S90="Stock",Z90)</f>
        <v>16191</v>
      </c>
      <c r="AG90" s="8" t="s">
        <v>280</v>
      </c>
    </row>
    <row r="91" spans="1:33" s="7" customFormat="1" ht="267.75" x14ac:dyDescent="0.25">
      <c r="A91" s="8" t="s">
        <v>29</v>
      </c>
      <c r="B91" s="8" t="s">
        <v>30</v>
      </c>
      <c r="C91" s="8" t="s">
        <v>281</v>
      </c>
      <c r="D91" s="8" t="s">
        <v>243</v>
      </c>
      <c r="E91" s="8" t="s">
        <v>282</v>
      </c>
      <c r="F91" s="8" t="s">
        <v>283</v>
      </c>
      <c r="G91" s="8" t="s">
        <v>284</v>
      </c>
      <c r="H91" s="8"/>
      <c r="I91" s="8" t="s">
        <v>285</v>
      </c>
      <c r="J91" s="15">
        <v>34252422340</v>
      </c>
      <c r="K91" s="15">
        <v>16939368978</v>
      </c>
      <c r="L91" s="15">
        <v>25530347498</v>
      </c>
      <c r="M91" s="15">
        <v>14162357670</v>
      </c>
      <c r="N91" s="15">
        <v>28777898910</v>
      </c>
      <c r="O91" s="15">
        <v>6602899215.9899998</v>
      </c>
      <c r="P91" s="8" t="s">
        <v>286</v>
      </c>
      <c r="Q91" s="8" t="s">
        <v>287</v>
      </c>
      <c r="R91" s="8" t="s">
        <v>288</v>
      </c>
      <c r="S91" s="8" t="s">
        <v>86</v>
      </c>
      <c r="T91" s="8">
        <v>35</v>
      </c>
      <c r="U91" s="8">
        <v>37</v>
      </c>
      <c r="V91" s="8">
        <v>36</v>
      </c>
      <c r="W91" s="8">
        <v>35</v>
      </c>
      <c r="X91" s="8">
        <v>36</v>
      </c>
      <c r="Y91" s="8">
        <v>35</v>
      </c>
      <c r="Z91" s="50">
        <v>36</v>
      </c>
      <c r="AA91" s="50"/>
      <c r="AB91" s="8">
        <v>47</v>
      </c>
      <c r="AC91" s="8"/>
      <c r="AD91" s="8"/>
      <c r="AE91" s="8">
        <f t="shared" si="12"/>
        <v>47</v>
      </c>
      <c r="AF91" s="8">
        <f>+_xlfn.IFS(S91="Acumulado",V91+X91+Z91+AC91,S91="Capacidad",Z91,S91="Flujo",Z91,S91="Reducción",V91,S91="Stock",Z91)</f>
        <v>36</v>
      </c>
      <c r="AG91" s="8" t="s">
        <v>289</v>
      </c>
    </row>
    <row r="92" spans="1:33" s="7" customFormat="1" ht="120.75" customHeight="1" x14ac:dyDescent="0.25">
      <c r="A92" s="65" t="s">
        <v>29</v>
      </c>
      <c r="B92" s="65" t="s">
        <v>30</v>
      </c>
      <c r="C92" s="65" t="s">
        <v>51</v>
      </c>
      <c r="D92" s="65" t="s">
        <v>243</v>
      </c>
      <c r="E92" s="65" t="s">
        <v>290</v>
      </c>
      <c r="F92" s="65" t="s">
        <v>291</v>
      </c>
      <c r="G92" s="65" t="s">
        <v>292</v>
      </c>
      <c r="H92" s="65"/>
      <c r="I92" s="65" t="s">
        <v>285</v>
      </c>
      <c r="J92" s="68">
        <v>203776757187</v>
      </c>
      <c r="K92" s="68">
        <v>202990291893</v>
      </c>
      <c r="L92" s="68">
        <v>161379786861</v>
      </c>
      <c r="M92" s="68">
        <v>159013363046.01999</v>
      </c>
      <c r="N92" s="68">
        <v>214571753348</v>
      </c>
      <c r="O92" s="68">
        <v>27833312888.099998</v>
      </c>
      <c r="P92" s="65" t="s">
        <v>293</v>
      </c>
      <c r="Q92" s="8" t="s">
        <v>294</v>
      </c>
      <c r="R92" s="8" t="s">
        <v>295</v>
      </c>
      <c r="S92" s="8" t="s">
        <v>40</v>
      </c>
      <c r="T92" s="10">
        <v>5638</v>
      </c>
      <c r="U92" s="10">
        <v>5638</v>
      </c>
      <c r="V92" s="10">
        <v>5638</v>
      </c>
      <c r="W92" s="10">
        <v>0</v>
      </c>
      <c r="X92" s="10">
        <v>0</v>
      </c>
      <c r="Y92" s="10">
        <v>0</v>
      </c>
      <c r="Z92" s="50">
        <v>0</v>
      </c>
      <c r="AA92" s="50"/>
      <c r="AB92" s="10">
        <v>0</v>
      </c>
      <c r="AC92" s="8"/>
      <c r="AD92" s="8"/>
      <c r="AE92" s="10">
        <f t="shared" si="12"/>
        <v>5638</v>
      </c>
      <c r="AF92" s="10">
        <f>+_xlfn.IFS(S92="Acumulado",V92+X92+Z92+AC92,S92="Capacidad",Z92,S92="Flujo",Z92,S92="Reducción",V92,S92="Stock",Z92)</f>
        <v>5638</v>
      </c>
      <c r="AG92" s="65" t="s">
        <v>289</v>
      </c>
    </row>
    <row r="93" spans="1:33" s="7" customFormat="1" ht="120.75" customHeight="1" x14ac:dyDescent="0.25">
      <c r="A93" s="67"/>
      <c r="B93" s="67"/>
      <c r="C93" s="67"/>
      <c r="D93" s="67"/>
      <c r="E93" s="67"/>
      <c r="F93" s="67"/>
      <c r="G93" s="67"/>
      <c r="H93" s="67"/>
      <c r="I93" s="67"/>
      <c r="J93" s="70"/>
      <c r="K93" s="70"/>
      <c r="L93" s="70"/>
      <c r="M93" s="70"/>
      <c r="N93" s="70"/>
      <c r="O93" s="70"/>
      <c r="P93" s="67"/>
      <c r="Q93" s="8" t="s">
        <v>296</v>
      </c>
      <c r="R93" s="8" t="s">
        <v>297</v>
      </c>
      <c r="S93" s="8" t="s">
        <v>86</v>
      </c>
      <c r="T93" s="10">
        <v>0</v>
      </c>
      <c r="U93" s="10">
        <v>0</v>
      </c>
      <c r="V93" s="10">
        <v>0</v>
      </c>
      <c r="W93" s="10">
        <v>0</v>
      </c>
      <c r="X93" s="10">
        <v>0</v>
      </c>
      <c r="Y93" s="10">
        <v>8787</v>
      </c>
      <c r="Z93" s="56">
        <v>1577</v>
      </c>
      <c r="AA93" s="50"/>
      <c r="AB93" s="10">
        <v>14745</v>
      </c>
      <c r="AC93" s="8"/>
      <c r="AD93" s="8"/>
      <c r="AE93" s="10">
        <f t="shared" si="12"/>
        <v>14745</v>
      </c>
      <c r="AF93" s="10">
        <f>+_xlfn.IFS(S93="Acumulado",V93+X93+Z93+AC93,S93="Capacidad",Z93,S93="Flujo",Z93,S93="Reducción",V93,S93="Stock",Z93)</f>
        <v>1577</v>
      </c>
      <c r="AG93" s="67"/>
    </row>
    <row r="94" spans="1:33" s="7" customFormat="1" ht="94.5" x14ac:dyDescent="0.25">
      <c r="A94" s="8" t="s">
        <v>29</v>
      </c>
      <c r="B94" s="8" t="s">
        <v>30</v>
      </c>
      <c r="C94" s="8" t="s">
        <v>51</v>
      </c>
      <c r="D94" s="8" t="s">
        <v>243</v>
      </c>
      <c r="E94" s="8" t="s">
        <v>298</v>
      </c>
      <c r="F94" s="8" t="s">
        <v>299</v>
      </c>
      <c r="G94" s="8" t="s">
        <v>300</v>
      </c>
      <c r="H94" s="8"/>
      <c r="I94" s="8" t="s">
        <v>285</v>
      </c>
      <c r="J94" s="15">
        <v>75173394309</v>
      </c>
      <c r="K94" s="15">
        <v>51534733268</v>
      </c>
      <c r="L94" s="15">
        <v>188904681909</v>
      </c>
      <c r="M94" s="15">
        <v>179583625332</v>
      </c>
      <c r="N94" s="15">
        <v>326879994615</v>
      </c>
      <c r="O94" s="15">
        <v>89361443596.399994</v>
      </c>
      <c r="P94" s="8" t="s">
        <v>301</v>
      </c>
      <c r="Q94" s="8" t="s">
        <v>302</v>
      </c>
      <c r="R94" s="8" t="s">
        <v>303</v>
      </c>
      <c r="S94" s="8" t="s">
        <v>86</v>
      </c>
      <c r="T94" s="10">
        <v>5803</v>
      </c>
      <c r="U94" s="10">
        <v>0</v>
      </c>
      <c r="V94" s="8">
        <v>0</v>
      </c>
      <c r="W94" s="10">
        <v>200000</v>
      </c>
      <c r="X94" s="10">
        <v>290048</v>
      </c>
      <c r="Y94" s="10">
        <v>342078</v>
      </c>
      <c r="Z94" s="56">
        <v>343019</v>
      </c>
      <c r="AA94" s="50"/>
      <c r="AB94" s="10">
        <v>500000</v>
      </c>
      <c r="AC94" s="8"/>
      <c r="AD94" s="8"/>
      <c r="AE94" s="10">
        <f t="shared" si="12"/>
        <v>500000</v>
      </c>
      <c r="AF94" s="10">
        <f>+_xlfn.IFS(S94="Acumulado",V94+X94+Z94+AC94,S94="Capacidad",Z94,S94="Flujo",X94,S94="Reducción",V94,S94="Stock",X94)</f>
        <v>343019</v>
      </c>
      <c r="AG94" s="8" t="s">
        <v>289</v>
      </c>
    </row>
    <row r="95" spans="1:33" s="7" customFormat="1" ht="153.75" customHeight="1" x14ac:dyDescent="0.25">
      <c r="A95" s="12" t="s">
        <v>29</v>
      </c>
      <c r="B95" s="12" t="s">
        <v>30</v>
      </c>
      <c r="C95" s="12" t="s">
        <v>304</v>
      </c>
      <c r="D95" s="12" t="s">
        <v>243</v>
      </c>
      <c r="E95" s="12" t="s">
        <v>273</v>
      </c>
      <c r="F95" s="12" t="s">
        <v>305</v>
      </c>
      <c r="G95" s="12" t="s">
        <v>306</v>
      </c>
      <c r="H95" s="12"/>
      <c r="I95" s="12" t="s">
        <v>242</v>
      </c>
      <c r="J95" s="29"/>
      <c r="K95" s="29"/>
      <c r="L95" s="29"/>
      <c r="M95" s="29"/>
      <c r="N95" s="29"/>
      <c r="O95" s="29"/>
      <c r="P95" s="12"/>
      <c r="Q95" s="12" t="s">
        <v>307</v>
      </c>
      <c r="R95" s="12" t="s">
        <v>308</v>
      </c>
      <c r="S95" s="12" t="s">
        <v>40</v>
      </c>
      <c r="T95" s="13">
        <v>0</v>
      </c>
      <c r="U95" s="13">
        <v>0</v>
      </c>
      <c r="V95" s="12">
        <v>0</v>
      </c>
      <c r="W95" s="13">
        <v>0</v>
      </c>
      <c r="X95" s="13">
        <v>0</v>
      </c>
      <c r="Y95" s="13">
        <v>1</v>
      </c>
      <c r="Z95" s="59">
        <v>0.4</v>
      </c>
      <c r="AA95" s="59"/>
      <c r="AB95" s="13">
        <v>0</v>
      </c>
      <c r="AC95" s="8"/>
      <c r="AD95" s="8"/>
      <c r="AE95" s="13">
        <f t="shared" si="12"/>
        <v>1</v>
      </c>
      <c r="AF95" s="22">
        <f t="shared" ref="AF95:AF96" si="13">+_xlfn.IFS(S95="Acumulado",V95+X95+Z95+AC95,S95="Capacidad",Z95,S95="Flujo",Z95,S95="Reducción",V95,S95="Stock",Z95)</f>
        <v>0.4</v>
      </c>
      <c r="AG95" s="12" t="s">
        <v>221</v>
      </c>
    </row>
    <row r="96" spans="1:33" s="7" customFormat="1" ht="148.5" customHeight="1" x14ac:dyDescent="0.25">
      <c r="A96" s="8" t="s">
        <v>29</v>
      </c>
      <c r="B96" s="8" t="s">
        <v>30</v>
      </c>
      <c r="C96" s="8" t="s">
        <v>31</v>
      </c>
      <c r="D96" s="8" t="s">
        <v>243</v>
      </c>
      <c r="E96" s="8" t="s">
        <v>233</v>
      </c>
      <c r="F96" s="8" t="s">
        <v>309</v>
      </c>
      <c r="G96" s="8" t="s">
        <v>310</v>
      </c>
      <c r="H96" s="8"/>
      <c r="I96" s="8" t="s">
        <v>93</v>
      </c>
      <c r="J96" s="15">
        <v>4109988338</v>
      </c>
      <c r="K96" s="15">
        <v>4109988338</v>
      </c>
      <c r="L96" s="15">
        <v>5668600000</v>
      </c>
      <c r="M96" s="15">
        <v>5514673299</v>
      </c>
      <c r="N96" s="15"/>
      <c r="O96" s="15"/>
      <c r="P96" s="8"/>
      <c r="Q96" s="8" t="s">
        <v>311</v>
      </c>
      <c r="R96" s="9" t="s">
        <v>312</v>
      </c>
      <c r="S96" s="8" t="s">
        <v>40</v>
      </c>
      <c r="T96" s="8">
        <v>17</v>
      </c>
      <c r="U96" s="8">
        <v>17</v>
      </c>
      <c r="V96" s="8">
        <v>17</v>
      </c>
      <c r="W96" s="8">
        <v>23</v>
      </c>
      <c r="X96" s="8">
        <v>23</v>
      </c>
      <c r="Y96" s="8">
        <v>0</v>
      </c>
      <c r="Z96" s="50"/>
      <c r="AA96" s="50"/>
      <c r="AB96" s="8">
        <v>0</v>
      </c>
      <c r="AC96" s="8"/>
      <c r="AD96" s="8"/>
      <c r="AE96" s="8">
        <v>40</v>
      </c>
      <c r="AF96" s="8">
        <f t="shared" si="13"/>
        <v>40</v>
      </c>
      <c r="AG96" s="8" t="s">
        <v>96</v>
      </c>
    </row>
    <row r="97" spans="1:33" s="7" customFormat="1" ht="78.75" x14ac:dyDescent="0.25">
      <c r="A97" s="12" t="s">
        <v>29</v>
      </c>
      <c r="B97" s="12" t="s">
        <v>30</v>
      </c>
      <c r="C97" s="12" t="s">
        <v>31</v>
      </c>
      <c r="D97" s="12" t="s">
        <v>243</v>
      </c>
      <c r="E97" s="12" t="s">
        <v>233</v>
      </c>
      <c r="F97" s="12" t="s">
        <v>313</v>
      </c>
      <c r="G97" s="12" t="s">
        <v>314</v>
      </c>
      <c r="H97" s="12" t="s">
        <v>106</v>
      </c>
      <c r="I97" s="12" t="s">
        <v>107</v>
      </c>
      <c r="J97" s="29"/>
      <c r="K97" s="29"/>
      <c r="L97" s="29"/>
      <c r="M97" s="29"/>
      <c r="N97" s="29"/>
      <c r="O97" s="29"/>
      <c r="P97" s="12"/>
      <c r="Q97" s="12" t="s">
        <v>315</v>
      </c>
      <c r="R97" s="12" t="s">
        <v>316</v>
      </c>
      <c r="S97" s="12" t="s">
        <v>113</v>
      </c>
      <c r="T97" s="19">
        <v>0</v>
      </c>
      <c r="U97" s="19">
        <v>1</v>
      </c>
      <c r="V97" s="19">
        <v>1</v>
      </c>
      <c r="W97" s="19">
        <v>0</v>
      </c>
      <c r="X97" s="12"/>
      <c r="Y97" s="19">
        <v>0</v>
      </c>
      <c r="Z97" s="52"/>
      <c r="AA97" s="52"/>
      <c r="AB97" s="19">
        <v>0</v>
      </c>
      <c r="AC97" s="12"/>
      <c r="AD97" s="12"/>
      <c r="AE97" s="20">
        <f>+_xlfn.IFS(S97="Acumulado",U97+W97+Y97+AB97,S97="Capacidad",U97,S97="Flujo",U97,S97="Reducción",U97,S97="Stock",U97)</f>
        <v>1</v>
      </c>
      <c r="AF97" s="20">
        <f>+_xlfn.IFS(S97="Acumulado",V97+X97+Z97+AC97,S97="Capacidad",X97,S97="Flujo",V97,S97="Reducción",V97,S97="Stock",X97)</f>
        <v>1</v>
      </c>
      <c r="AG97" s="12" t="s">
        <v>221</v>
      </c>
    </row>
    <row r="98" spans="1:33" s="7" customFormat="1" ht="87" customHeight="1" x14ac:dyDescent="0.25">
      <c r="A98" s="76" t="s">
        <v>29</v>
      </c>
      <c r="B98" s="76" t="s">
        <v>131</v>
      </c>
      <c r="C98" s="76" t="s">
        <v>317</v>
      </c>
      <c r="D98" s="76" t="s">
        <v>318</v>
      </c>
      <c r="E98" s="76" t="s">
        <v>319</v>
      </c>
      <c r="F98" s="76" t="s">
        <v>93</v>
      </c>
      <c r="G98" s="76" t="s">
        <v>320</v>
      </c>
      <c r="H98" s="76" t="s">
        <v>321</v>
      </c>
      <c r="I98" s="76" t="s">
        <v>93</v>
      </c>
      <c r="J98" s="84">
        <v>16314586842</v>
      </c>
      <c r="K98" s="84">
        <v>16273408091</v>
      </c>
      <c r="L98" s="84">
        <v>14894518658</v>
      </c>
      <c r="M98" s="84">
        <v>14894232525</v>
      </c>
      <c r="N98" s="84">
        <v>36398176782</v>
      </c>
      <c r="O98" s="84">
        <v>10039914689</v>
      </c>
      <c r="P98" s="76" t="s">
        <v>322</v>
      </c>
      <c r="Q98" s="8" t="s">
        <v>323</v>
      </c>
      <c r="R98" s="8" t="s">
        <v>324</v>
      </c>
      <c r="S98" s="8" t="s">
        <v>40</v>
      </c>
      <c r="T98" s="10">
        <v>9674719</v>
      </c>
      <c r="U98" s="10">
        <v>800000</v>
      </c>
      <c r="V98" s="10">
        <v>823654</v>
      </c>
      <c r="W98" s="10">
        <v>1000000</v>
      </c>
      <c r="X98" s="10">
        <v>1117890</v>
      </c>
      <c r="Y98" s="10">
        <v>1800000</v>
      </c>
      <c r="Z98" s="56">
        <v>1652097</v>
      </c>
      <c r="AA98" s="50"/>
      <c r="AB98" s="10">
        <v>1050000</v>
      </c>
      <c r="AC98" s="8"/>
      <c r="AD98" s="8"/>
      <c r="AE98" s="10">
        <v>4650000</v>
      </c>
      <c r="AF98" s="10">
        <f t="shared" ref="AF98:AF100" si="14">+_xlfn.IFS(S98="Acumulado",V98+X98+Z98+AC98,S98="Capacidad",Z98,S98="Flujo",Z98,S98="Reducción",V98,S98="Stock",Z98)</f>
        <v>3593641</v>
      </c>
      <c r="AG98" s="76" t="s">
        <v>280</v>
      </c>
    </row>
    <row r="99" spans="1:33" s="7" customFormat="1" ht="87" customHeight="1" x14ac:dyDescent="0.25">
      <c r="A99" s="76"/>
      <c r="B99" s="76"/>
      <c r="C99" s="76"/>
      <c r="D99" s="76"/>
      <c r="E99" s="76"/>
      <c r="F99" s="76"/>
      <c r="G99" s="76"/>
      <c r="H99" s="76"/>
      <c r="I99" s="76"/>
      <c r="J99" s="84"/>
      <c r="K99" s="84"/>
      <c r="L99" s="84"/>
      <c r="M99" s="84"/>
      <c r="N99" s="84"/>
      <c r="O99" s="84"/>
      <c r="P99" s="76"/>
      <c r="Q99" s="8" t="s">
        <v>325</v>
      </c>
      <c r="R99" s="8" t="s">
        <v>326</v>
      </c>
      <c r="S99" s="8" t="s">
        <v>40</v>
      </c>
      <c r="T99" s="10">
        <v>0</v>
      </c>
      <c r="U99" s="10">
        <v>90000</v>
      </c>
      <c r="V99" s="10">
        <v>106650</v>
      </c>
      <c r="W99" s="10">
        <v>120000</v>
      </c>
      <c r="X99" s="10">
        <v>157310</v>
      </c>
      <c r="Y99" s="10">
        <v>140000</v>
      </c>
      <c r="Z99" s="50">
        <v>21971</v>
      </c>
      <c r="AA99" s="50"/>
      <c r="AB99" s="10">
        <v>150000</v>
      </c>
      <c r="AC99" s="8"/>
      <c r="AD99" s="8"/>
      <c r="AE99" s="10">
        <f t="shared" ref="AE99:AE144" si="15">+_xlfn.IFS(S99="Acumulado",U99+W99+Y99+AB99,S99="Capacidad",AB99,S99="Flujo",AB99,S99="Reducción",AB99,S99="Stock",AB99)</f>
        <v>500000</v>
      </c>
      <c r="AF99" s="10">
        <f t="shared" si="14"/>
        <v>285931</v>
      </c>
      <c r="AG99" s="76"/>
    </row>
    <row r="100" spans="1:33" s="7" customFormat="1" ht="87" customHeight="1" x14ac:dyDescent="0.25">
      <c r="A100" s="76"/>
      <c r="B100" s="76"/>
      <c r="C100" s="76"/>
      <c r="D100" s="76"/>
      <c r="E100" s="76"/>
      <c r="F100" s="76"/>
      <c r="G100" s="76"/>
      <c r="H100" s="76"/>
      <c r="I100" s="76"/>
      <c r="J100" s="84"/>
      <c r="K100" s="84"/>
      <c r="L100" s="84"/>
      <c r="M100" s="84"/>
      <c r="N100" s="84"/>
      <c r="O100" s="84"/>
      <c r="P100" s="76"/>
      <c r="Q100" s="8" t="s">
        <v>327</v>
      </c>
      <c r="R100" s="8" t="s">
        <v>328</v>
      </c>
      <c r="S100" s="8" t="s">
        <v>40</v>
      </c>
      <c r="T100" s="10">
        <v>0</v>
      </c>
      <c r="U100" s="10">
        <v>1500</v>
      </c>
      <c r="V100" s="8">
        <v>1500</v>
      </c>
      <c r="W100" s="10">
        <v>1500</v>
      </c>
      <c r="X100" s="8">
        <v>12106</v>
      </c>
      <c r="Y100" s="10">
        <v>1500</v>
      </c>
      <c r="Z100" s="50">
        <v>8059</v>
      </c>
      <c r="AA100" s="50"/>
      <c r="AB100" s="10">
        <v>1500</v>
      </c>
      <c r="AC100" s="8"/>
      <c r="AD100" s="8"/>
      <c r="AE100" s="10">
        <f t="shared" si="15"/>
        <v>6000</v>
      </c>
      <c r="AF100" s="10">
        <f t="shared" si="14"/>
        <v>21665</v>
      </c>
      <c r="AG100" s="76"/>
    </row>
    <row r="101" spans="1:33" s="7" customFormat="1" ht="87" customHeight="1" x14ac:dyDescent="0.25">
      <c r="A101" s="76"/>
      <c r="B101" s="76"/>
      <c r="C101" s="76"/>
      <c r="D101" s="76"/>
      <c r="E101" s="76"/>
      <c r="F101" s="76"/>
      <c r="G101" s="76"/>
      <c r="H101" s="76"/>
      <c r="I101" s="76"/>
      <c r="J101" s="84"/>
      <c r="K101" s="84"/>
      <c r="L101" s="84"/>
      <c r="M101" s="84"/>
      <c r="N101" s="84"/>
      <c r="O101" s="84"/>
      <c r="P101" s="76"/>
      <c r="Q101" s="8" t="s">
        <v>329</v>
      </c>
      <c r="R101" s="8" t="s">
        <v>330</v>
      </c>
      <c r="S101" s="8" t="s">
        <v>86</v>
      </c>
      <c r="T101" s="10">
        <v>122278</v>
      </c>
      <c r="U101" s="10">
        <v>150000</v>
      </c>
      <c r="V101" s="10">
        <v>122278</v>
      </c>
      <c r="W101" s="10">
        <v>200000</v>
      </c>
      <c r="X101" s="10">
        <v>209173</v>
      </c>
      <c r="Y101" s="10">
        <v>250000</v>
      </c>
      <c r="Z101" s="56">
        <v>229344</v>
      </c>
      <c r="AA101" s="50"/>
      <c r="AB101" s="10">
        <v>360000</v>
      </c>
      <c r="AC101" s="8"/>
      <c r="AD101" s="8"/>
      <c r="AE101" s="10">
        <f t="shared" si="15"/>
        <v>360000</v>
      </c>
      <c r="AF101" s="10">
        <f>+_xlfn.IFS(S101="Acumulado",V101+X101+Z101+AC101,S101="Capacidad",Z101,S101="Flujo",Z101,S101="Reducción",V101,S101="Stock",Z101)</f>
        <v>229344</v>
      </c>
      <c r="AG101" s="76"/>
    </row>
    <row r="102" spans="1:33" s="7" customFormat="1" ht="63" customHeight="1" x14ac:dyDescent="0.25">
      <c r="A102" s="65" t="s">
        <v>29</v>
      </c>
      <c r="B102" s="65" t="s">
        <v>30</v>
      </c>
      <c r="C102" s="65" t="s">
        <v>31</v>
      </c>
      <c r="D102" s="65" t="s">
        <v>318</v>
      </c>
      <c r="E102" s="65" t="s">
        <v>331</v>
      </c>
      <c r="F102" s="65" t="s">
        <v>332</v>
      </c>
      <c r="G102" s="65" t="s">
        <v>333</v>
      </c>
      <c r="H102" s="65" t="s">
        <v>334</v>
      </c>
      <c r="I102" s="65" t="s">
        <v>93</v>
      </c>
      <c r="J102" s="68">
        <v>3968615597</v>
      </c>
      <c r="K102" s="68">
        <v>3968615597</v>
      </c>
      <c r="L102" s="68">
        <v>5500000000</v>
      </c>
      <c r="M102" s="68">
        <v>5500000000</v>
      </c>
      <c r="N102" s="68"/>
      <c r="O102" s="68"/>
      <c r="P102" s="65"/>
      <c r="Q102" s="8" t="s">
        <v>335</v>
      </c>
      <c r="R102" s="8" t="s">
        <v>336</v>
      </c>
      <c r="S102" s="8" t="s">
        <v>40</v>
      </c>
      <c r="T102" s="8">
        <v>5</v>
      </c>
      <c r="U102" s="8">
        <v>6</v>
      </c>
      <c r="V102" s="8">
        <v>5</v>
      </c>
      <c r="W102" s="8">
        <v>7</v>
      </c>
      <c r="X102" s="8">
        <v>7</v>
      </c>
      <c r="Y102" s="8">
        <v>0</v>
      </c>
      <c r="Z102" s="50"/>
      <c r="AA102" s="50"/>
      <c r="AB102" s="8">
        <v>0</v>
      </c>
      <c r="AC102" s="8"/>
      <c r="AD102" s="8"/>
      <c r="AE102" s="8">
        <v>13</v>
      </c>
      <c r="AF102" s="8">
        <f t="shared" ref="AF102:AF113" si="16">+_xlfn.IFS(S102="Acumulado",V102+X102+Z102+AC102,S102="Capacidad",Z102,S102="Flujo",Z102,S102="Reducción",V102,S102="Stock",Z102)</f>
        <v>12</v>
      </c>
      <c r="AG102" s="65" t="s">
        <v>96</v>
      </c>
    </row>
    <row r="103" spans="1:33" s="7" customFormat="1" ht="31.5" x14ac:dyDescent="0.25">
      <c r="A103" s="67"/>
      <c r="B103" s="67"/>
      <c r="C103" s="67"/>
      <c r="D103" s="67"/>
      <c r="E103" s="67"/>
      <c r="F103" s="67"/>
      <c r="G103" s="67"/>
      <c r="H103" s="67"/>
      <c r="I103" s="67"/>
      <c r="J103" s="70"/>
      <c r="K103" s="70"/>
      <c r="L103" s="70"/>
      <c r="M103" s="70"/>
      <c r="N103" s="70"/>
      <c r="O103" s="70"/>
      <c r="P103" s="67"/>
      <c r="Q103" s="8" t="s">
        <v>337</v>
      </c>
      <c r="R103" s="8" t="s">
        <v>337</v>
      </c>
      <c r="S103" s="8" t="s">
        <v>40</v>
      </c>
      <c r="T103" s="8">
        <v>0</v>
      </c>
      <c r="U103" s="10">
        <v>2866</v>
      </c>
      <c r="V103" s="8">
        <v>0</v>
      </c>
      <c r="W103" s="10">
        <v>3702</v>
      </c>
      <c r="X103" s="10">
        <v>3905</v>
      </c>
      <c r="Y103" s="10">
        <v>3712</v>
      </c>
      <c r="Z103" s="56">
        <v>3490</v>
      </c>
      <c r="AA103" s="56"/>
      <c r="AB103" s="10">
        <v>1720</v>
      </c>
      <c r="AC103" s="10"/>
      <c r="AD103" s="10"/>
      <c r="AE103" s="10">
        <f t="shared" si="15"/>
        <v>12000</v>
      </c>
      <c r="AF103" s="10">
        <f t="shared" si="16"/>
        <v>7395</v>
      </c>
      <c r="AG103" s="67"/>
    </row>
    <row r="104" spans="1:33" s="7" customFormat="1" ht="57.75" customHeight="1" x14ac:dyDescent="0.25">
      <c r="A104" s="36" t="s">
        <v>29</v>
      </c>
      <c r="B104" s="36" t="s">
        <v>30</v>
      </c>
      <c r="C104" s="36" t="s">
        <v>31</v>
      </c>
      <c r="D104" s="36" t="s">
        <v>318</v>
      </c>
      <c r="E104" s="36" t="s">
        <v>331</v>
      </c>
      <c r="F104" s="36" t="s">
        <v>338</v>
      </c>
      <c r="G104" s="36" t="s">
        <v>339</v>
      </c>
      <c r="H104" s="36"/>
      <c r="I104" s="36"/>
      <c r="J104" s="37"/>
      <c r="K104" s="37"/>
      <c r="L104" s="37"/>
      <c r="M104" s="37"/>
      <c r="N104" s="37"/>
      <c r="O104" s="37"/>
      <c r="P104" s="36"/>
      <c r="Q104" s="12" t="s">
        <v>340</v>
      </c>
      <c r="R104" s="12" t="s">
        <v>341</v>
      </c>
      <c r="S104" s="12" t="s">
        <v>40</v>
      </c>
      <c r="T104" s="12">
        <v>0</v>
      </c>
      <c r="U104" s="13">
        <v>0</v>
      </c>
      <c r="V104" s="12">
        <v>0</v>
      </c>
      <c r="W104" s="13">
        <v>22</v>
      </c>
      <c r="X104" s="13">
        <v>22</v>
      </c>
      <c r="Y104" s="13">
        <v>22</v>
      </c>
      <c r="Z104" s="51">
        <v>10</v>
      </c>
      <c r="AA104" s="51"/>
      <c r="AB104" s="13">
        <v>25</v>
      </c>
      <c r="AC104" s="13"/>
      <c r="AD104" s="13"/>
      <c r="AE104" s="13">
        <f t="shared" si="15"/>
        <v>69</v>
      </c>
      <c r="AF104" s="13">
        <f t="shared" si="16"/>
        <v>32</v>
      </c>
      <c r="AG104" s="36" t="s">
        <v>238</v>
      </c>
    </row>
    <row r="105" spans="1:33" s="7" customFormat="1" ht="172.5" customHeight="1" x14ac:dyDescent="0.25">
      <c r="A105" s="8" t="s">
        <v>29</v>
      </c>
      <c r="B105" s="8" t="s">
        <v>30</v>
      </c>
      <c r="C105" s="8" t="s">
        <v>31</v>
      </c>
      <c r="D105" s="8" t="s">
        <v>318</v>
      </c>
      <c r="E105" s="8" t="s">
        <v>331</v>
      </c>
      <c r="F105" s="8" t="s">
        <v>342</v>
      </c>
      <c r="G105" s="8" t="s">
        <v>343</v>
      </c>
      <c r="H105" s="8" t="s">
        <v>344</v>
      </c>
      <c r="I105" s="8" t="s">
        <v>93</v>
      </c>
      <c r="J105" s="15">
        <v>4418740110</v>
      </c>
      <c r="K105" s="15">
        <v>4418740110</v>
      </c>
      <c r="L105" s="15">
        <v>7000000000</v>
      </c>
      <c r="M105" s="15">
        <v>7000000000</v>
      </c>
      <c r="N105" s="15"/>
      <c r="O105" s="15"/>
      <c r="P105" s="8"/>
      <c r="Q105" s="8" t="s">
        <v>345</v>
      </c>
      <c r="R105" s="8" t="s">
        <v>346</v>
      </c>
      <c r="S105" s="8" t="s">
        <v>40</v>
      </c>
      <c r="T105" s="10">
        <v>60000</v>
      </c>
      <c r="U105" s="10">
        <v>100000</v>
      </c>
      <c r="V105" s="10">
        <v>112626</v>
      </c>
      <c r="W105" s="10">
        <v>100000</v>
      </c>
      <c r="X105" s="10">
        <v>102620</v>
      </c>
      <c r="Y105" s="8">
        <v>0</v>
      </c>
      <c r="Z105" s="50"/>
      <c r="AA105" s="50"/>
      <c r="AB105" s="8">
        <v>0</v>
      </c>
      <c r="AC105" s="8"/>
      <c r="AD105" s="8"/>
      <c r="AE105" s="10">
        <v>200000</v>
      </c>
      <c r="AF105" s="10">
        <f t="shared" si="16"/>
        <v>215246</v>
      </c>
      <c r="AG105" s="8" t="s">
        <v>96</v>
      </c>
    </row>
    <row r="106" spans="1:33" s="7" customFormat="1" ht="31.5" x14ac:dyDescent="0.25">
      <c r="A106" s="74" t="s">
        <v>29</v>
      </c>
      <c r="B106" s="74" t="s">
        <v>103</v>
      </c>
      <c r="C106" s="74" t="s">
        <v>347</v>
      </c>
      <c r="D106" s="74" t="s">
        <v>318</v>
      </c>
      <c r="E106" s="74" t="s">
        <v>348</v>
      </c>
      <c r="F106" s="74" t="s">
        <v>349</v>
      </c>
      <c r="G106" s="74" t="s">
        <v>350</v>
      </c>
      <c r="H106" s="74" t="s">
        <v>106</v>
      </c>
      <c r="I106" s="74" t="s">
        <v>107</v>
      </c>
      <c r="J106" s="74"/>
      <c r="K106" s="74"/>
      <c r="L106" s="74"/>
      <c r="M106" s="74"/>
      <c r="N106" s="74"/>
      <c r="O106" s="74"/>
      <c r="P106" s="74"/>
      <c r="Q106" s="12" t="s">
        <v>351</v>
      </c>
      <c r="R106" s="12" t="s">
        <v>352</v>
      </c>
      <c r="S106" s="12" t="s">
        <v>40</v>
      </c>
      <c r="T106" s="12">
        <v>0</v>
      </c>
      <c r="U106" s="12">
        <v>1</v>
      </c>
      <c r="V106" s="12">
        <v>1</v>
      </c>
      <c r="W106" s="12">
        <v>0</v>
      </c>
      <c r="X106" s="12"/>
      <c r="Y106" s="12">
        <v>0</v>
      </c>
      <c r="Z106" s="52"/>
      <c r="AA106" s="52"/>
      <c r="AB106" s="12">
        <v>0</v>
      </c>
      <c r="AC106" s="12"/>
      <c r="AD106" s="12"/>
      <c r="AE106" s="12">
        <f t="shared" si="15"/>
        <v>1</v>
      </c>
      <c r="AF106" s="12">
        <f t="shared" si="16"/>
        <v>1</v>
      </c>
      <c r="AG106" s="74" t="s">
        <v>152</v>
      </c>
    </row>
    <row r="107" spans="1:33" s="7" customFormat="1" ht="116.25" customHeight="1" x14ac:dyDescent="0.25">
      <c r="A107" s="80"/>
      <c r="B107" s="80"/>
      <c r="C107" s="80"/>
      <c r="D107" s="80"/>
      <c r="E107" s="80"/>
      <c r="F107" s="80"/>
      <c r="G107" s="80"/>
      <c r="H107" s="80"/>
      <c r="I107" s="80"/>
      <c r="J107" s="80"/>
      <c r="K107" s="80"/>
      <c r="L107" s="80"/>
      <c r="M107" s="80"/>
      <c r="N107" s="80"/>
      <c r="O107" s="80"/>
      <c r="P107" s="80"/>
      <c r="Q107" s="12" t="s">
        <v>353</v>
      </c>
      <c r="R107" s="12" t="s">
        <v>354</v>
      </c>
      <c r="S107" s="12" t="s">
        <v>40</v>
      </c>
      <c r="T107" s="12">
        <v>0</v>
      </c>
      <c r="U107" s="12">
        <v>0</v>
      </c>
      <c r="V107" s="12">
        <v>0</v>
      </c>
      <c r="W107" s="12">
        <v>20</v>
      </c>
      <c r="X107" s="12">
        <v>20</v>
      </c>
      <c r="Y107" s="12">
        <v>20</v>
      </c>
      <c r="Z107" s="52">
        <v>26</v>
      </c>
      <c r="AA107" s="52"/>
      <c r="AB107" s="12">
        <v>20</v>
      </c>
      <c r="AC107" s="12"/>
      <c r="AD107" s="12"/>
      <c r="AE107" s="12">
        <f t="shared" si="15"/>
        <v>60</v>
      </c>
      <c r="AF107" s="12">
        <f t="shared" si="16"/>
        <v>46</v>
      </c>
      <c r="AG107" s="80"/>
    </row>
    <row r="108" spans="1:33" s="7" customFormat="1" ht="116.25" customHeight="1" x14ac:dyDescent="0.25">
      <c r="A108" s="75"/>
      <c r="B108" s="75"/>
      <c r="C108" s="75"/>
      <c r="D108" s="75"/>
      <c r="E108" s="75"/>
      <c r="F108" s="75"/>
      <c r="G108" s="75"/>
      <c r="H108" s="75"/>
      <c r="I108" s="75"/>
      <c r="J108" s="75"/>
      <c r="K108" s="75"/>
      <c r="L108" s="75"/>
      <c r="M108" s="75"/>
      <c r="N108" s="75"/>
      <c r="O108" s="75"/>
      <c r="P108" s="75"/>
      <c r="Q108" s="12" t="s">
        <v>355</v>
      </c>
      <c r="R108" s="12" t="s">
        <v>356</v>
      </c>
      <c r="S108" s="12" t="s">
        <v>40</v>
      </c>
      <c r="T108" s="12">
        <v>0</v>
      </c>
      <c r="U108" s="12">
        <v>0</v>
      </c>
      <c r="V108" s="12">
        <v>0</v>
      </c>
      <c r="W108" s="12">
        <v>1</v>
      </c>
      <c r="X108" s="12">
        <v>1</v>
      </c>
      <c r="Y108" s="12">
        <v>1</v>
      </c>
      <c r="Z108" s="52">
        <v>0.6</v>
      </c>
      <c r="AA108" s="52"/>
      <c r="AB108" s="12">
        <v>1</v>
      </c>
      <c r="AC108" s="12"/>
      <c r="AD108" s="12"/>
      <c r="AE108" s="12">
        <f t="shared" si="15"/>
        <v>3</v>
      </c>
      <c r="AF108" s="12">
        <f t="shared" si="16"/>
        <v>1.6</v>
      </c>
      <c r="AG108" s="75"/>
    </row>
    <row r="109" spans="1:33" s="7" customFormat="1" ht="113.25" customHeight="1" x14ac:dyDescent="0.25">
      <c r="A109" s="30" t="s">
        <v>29</v>
      </c>
      <c r="B109" s="30" t="s">
        <v>103</v>
      </c>
      <c r="C109" s="30" t="s">
        <v>357</v>
      </c>
      <c r="D109" s="30" t="s">
        <v>318</v>
      </c>
      <c r="E109" s="30" t="s">
        <v>33</v>
      </c>
      <c r="F109" s="36" t="s">
        <v>358</v>
      </c>
      <c r="G109" s="36" t="s">
        <v>359</v>
      </c>
      <c r="H109" s="36" t="s">
        <v>106</v>
      </c>
      <c r="I109" s="36" t="s">
        <v>107</v>
      </c>
      <c r="J109" s="36"/>
      <c r="K109" s="36"/>
      <c r="L109" s="36"/>
      <c r="M109" s="36"/>
      <c r="N109" s="36"/>
      <c r="O109" s="36"/>
      <c r="P109" s="36"/>
      <c r="Q109" s="12" t="s">
        <v>219</v>
      </c>
      <c r="R109" s="12" t="s">
        <v>220</v>
      </c>
      <c r="S109" s="12" t="s">
        <v>40</v>
      </c>
      <c r="T109" s="19">
        <v>0</v>
      </c>
      <c r="U109" s="19">
        <v>0</v>
      </c>
      <c r="V109" s="12"/>
      <c r="W109" s="19">
        <v>0.3</v>
      </c>
      <c r="X109" s="19">
        <v>0.3</v>
      </c>
      <c r="Y109" s="19">
        <v>0.7</v>
      </c>
      <c r="Z109" s="57">
        <v>0.21</v>
      </c>
      <c r="AA109" s="52"/>
      <c r="AB109" s="19">
        <v>0</v>
      </c>
      <c r="AC109" s="12"/>
      <c r="AD109" s="12"/>
      <c r="AE109" s="20">
        <f t="shared" si="15"/>
        <v>1</v>
      </c>
      <c r="AF109" s="20">
        <f t="shared" si="16"/>
        <v>0.51</v>
      </c>
      <c r="AG109" s="36" t="s">
        <v>221</v>
      </c>
    </row>
    <row r="110" spans="1:33" s="7" customFormat="1" ht="78.75" x14ac:dyDescent="0.25">
      <c r="A110" s="30" t="s">
        <v>29</v>
      </c>
      <c r="B110" s="30" t="s">
        <v>103</v>
      </c>
      <c r="C110" s="30" t="s">
        <v>31</v>
      </c>
      <c r="D110" s="30" t="s">
        <v>318</v>
      </c>
      <c r="E110" s="30" t="s">
        <v>33</v>
      </c>
      <c r="F110" s="36" t="s">
        <v>360</v>
      </c>
      <c r="G110" s="36" t="s">
        <v>361</v>
      </c>
      <c r="H110" s="36" t="s">
        <v>106</v>
      </c>
      <c r="I110" s="36" t="s">
        <v>107</v>
      </c>
      <c r="J110" s="36"/>
      <c r="K110" s="36"/>
      <c r="L110" s="36"/>
      <c r="M110" s="36"/>
      <c r="N110" s="36"/>
      <c r="O110" s="36"/>
      <c r="P110" s="36"/>
      <c r="Q110" s="12" t="s">
        <v>219</v>
      </c>
      <c r="R110" s="12" t="s">
        <v>220</v>
      </c>
      <c r="S110" s="12" t="s">
        <v>40</v>
      </c>
      <c r="T110" s="19">
        <v>0</v>
      </c>
      <c r="U110" s="19">
        <v>0</v>
      </c>
      <c r="V110" s="12"/>
      <c r="W110" s="19">
        <v>0.8</v>
      </c>
      <c r="X110" s="19">
        <v>0.7</v>
      </c>
      <c r="Y110" s="19">
        <v>0.2</v>
      </c>
      <c r="Z110" s="57">
        <v>0.3</v>
      </c>
      <c r="AA110" s="52"/>
      <c r="AB110" s="19">
        <v>0</v>
      </c>
      <c r="AC110" s="12"/>
      <c r="AD110" s="12"/>
      <c r="AE110" s="20">
        <f t="shared" si="15"/>
        <v>1</v>
      </c>
      <c r="AF110" s="20">
        <f t="shared" si="16"/>
        <v>1</v>
      </c>
      <c r="AG110" s="36" t="s">
        <v>221</v>
      </c>
    </row>
    <row r="111" spans="1:33" s="7" customFormat="1" ht="116.25" customHeight="1" x14ac:dyDescent="0.25">
      <c r="A111" s="30" t="s">
        <v>29</v>
      </c>
      <c r="B111" s="30" t="s">
        <v>103</v>
      </c>
      <c r="C111" s="30" t="s">
        <v>347</v>
      </c>
      <c r="D111" s="30" t="s">
        <v>318</v>
      </c>
      <c r="E111" s="30" t="s">
        <v>33</v>
      </c>
      <c r="F111" s="36" t="s">
        <v>362</v>
      </c>
      <c r="G111" s="36" t="s">
        <v>363</v>
      </c>
      <c r="H111" s="36" t="s">
        <v>106</v>
      </c>
      <c r="I111" s="36" t="s">
        <v>107</v>
      </c>
      <c r="J111" s="36"/>
      <c r="K111" s="36"/>
      <c r="L111" s="36"/>
      <c r="M111" s="36"/>
      <c r="N111" s="36"/>
      <c r="O111" s="36"/>
      <c r="P111" s="36"/>
      <c r="Q111" s="12" t="s">
        <v>364</v>
      </c>
      <c r="R111" s="12" t="s">
        <v>365</v>
      </c>
      <c r="S111" s="12" t="s">
        <v>40</v>
      </c>
      <c r="T111" s="12">
        <v>0</v>
      </c>
      <c r="U111" s="12">
        <v>0</v>
      </c>
      <c r="V111" s="12"/>
      <c r="W111" s="12">
        <v>6</v>
      </c>
      <c r="X111" s="12">
        <v>6</v>
      </c>
      <c r="Y111" s="12">
        <v>0</v>
      </c>
      <c r="Z111" s="52"/>
      <c r="AA111" s="52"/>
      <c r="AB111" s="12">
        <v>0</v>
      </c>
      <c r="AC111" s="12"/>
      <c r="AD111" s="12"/>
      <c r="AE111" s="38">
        <f t="shared" si="15"/>
        <v>6</v>
      </c>
      <c r="AF111" s="38">
        <f t="shared" si="16"/>
        <v>6</v>
      </c>
      <c r="AG111" s="36" t="s">
        <v>221</v>
      </c>
    </row>
    <row r="112" spans="1:33" s="7" customFormat="1" ht="30.95" customHeight="1" x14ac:dyDescent="0.25">
      <c r="A112" s="76" t="s">
        <v>29</v>
      </c>
      <c r="B112" s="76" t="s">
        <v>103</v>
      </c>
      <c r="C112" s="76" t="s">
        <v>366</v>
      </c>
      <c r="D112" s="76" t="s">
        <v>367</v>
      </c>
      <c r="E112" s="76" t="s">
        <v>368</v>
      </c>
      <c r="F112" s="76" t="s">
        <v>369</v>
      </c>
      <c r="G112" s="76" t="s">
        <v>370</v>
      </c>
      <c r="H112" s="76" t="s">
        <v>371</v>
      </c>
      <c r="I112" s="76" t="s">
        <v>372</v>
      </c>
      <c r="J112" s="84">
        <v>55408992633</v>
      </c>
      <c r="K112" s="84">
        <v>51409660114</v>
      </c>
      <c r="L112" s="84">
        <v>54483964422</v>
      </c>
      <c r="M112" s="84">
        <v>53831958811.919998</v>
      </c>
      <c r="N112" s="84">
        <v>76051109695</v>
      </c>
      <c r="O112" s="84">
        <v>37582157372.139999</v>
      </c>
      <c r="P112" s="76" t="s">
        <v>373</v>
      </c>
      <c r="Q112" s="8" t="s">
        <v>374</v>
      </c>
      <c r="R112" s="8" t="s">
        <v>375</v>
      </c>
      <c r="S112" s="8" t="s">
        <v>40</v>
      </c>
      <c r="T112" s="10">
        <v>0</v>
      </c>
      <c r="U112" s="10">
        <v>500000</v>
      </c>
      <c r="V112" s="10">
        <v>0</v>
      </c>
      <c r="W112" s="10">
        <v>1000000</v>
      </c>
      <c r="X112" s="8">
        <v>0</v>
      </c>
      <c r="Y112" s="10">
        <v>1000000</v>
      </c>
      <c r="Z112" s="56">
        <v>48589</v>
      </c>
      <c r="AA112" s="50"/>
      <c r="AB112" s="10">
        <v>1000000</v>
      </c>
      <c r="AC112" s="8"/>
      <c r="AD112" s="8"/>
      <c r="AE112" s="10">
        <f t="shared" si="15"/>
        <v>3500000</v>
      </c>
      <c r="AF112" s="10">
        <f t="shared" si="16"/>
        <v>48589</v>
      </c>
      <c r="AG112" s="76" t="s">
        <v>376</v>
      </c>
    </row>
    <row r="113" spans="1:33" s="7" customFormat="1" ht="28.5" customHeight="1" x14ac:dyDescent="0.25">
      <c r="A113" s="76"/>
      <c r="B113" s="76"/>
      <c r="C113" s="76"/>
      <c r="D113" s="76"/>
      <c r="E113" s="76"/>
      <c r="F113" s="76"/>
      <c r="G113" s="76"/>
      <c r="H113" s="76"/>
      <c r="I113" s="76"/>
      <c r="J113" s="84"/>
      <c r="K113" s="84"/>
      <c r="L113" s="84"/>
      <c r="M113" s="84"/>
      <c r="N113" s="84"/>
      <c r="O113" s="84"/>
      <c r="P113" s="76"/>
      <c r="Q113" s="8" t="s">
        <v>377</v>
      </c>
      <c r="R113" s="8" t="s">
        <v>378</v>
      </c>
      <c r="S113" s="8" t="s">
        <v>40</v>
      </c>
      <c r="T113" s="8">
        <v>0</v>
      </c>
      <c r="U113" s="8">
        <v>7</v>
      </c>
      <c r="V113" s="8">
        <v>2</v>
      </c>
      <c r="W113" s="8">
        <v>10</v>
      </c>
      <c r="X113" s="8">
        <v>6</v>
      </c>
      <c r="Y113" s="8">
        <v>10</v>
      </c>
      <c r="Z113" s="50">
        <v>19</v>
      </c>
      <c r="AA113" s="50"/>
      <c r="AB113" s="8">
        <v>7</v>
      </c>
      <c r="AC113" s="8"/>
      <c r="AD113" s="8"/>
      <c r="AE113" s="8">
        <f t="shared" si="15"/>
        <v>34</v>
      </c>
      <c r="AF113" s="8">
        <f t="shared" si="16"/>
        <v>27</v>
      </c>
      <c r="AG113" s="76"/>
    </row>
    <row r="114" spans="1:33" s="7" customFormat="1" ht="39" customHeight="1" x14ac:dyDescent="0.25">
      <c r="A114" s="76"/>
      <c r="B114" s="76"/>
      <c r="C114" s="76"/>
      <c r="D114" s="76"/>
      <c r="E114" s="76"/>
      <c r="F114" s="76"/>
      <c r="G114" s="76"/>
      <c r="H114" s="76"/>
      <c r="I114" s="76"/>
      <c r="J114" s="84"/>
      <c r="K114" s="84"/>
      <c r="L114" s="84"/>
      <c r="M114" s="84"/>
      <c r="N114" s="84"/>
      <c r="O114" s="84"/>
      <c r="P114" s="76"/>
      <c r="Q114" s="8" t="s">
        <v>379</v>
      </c>
      <c r="R114" s="8" t="s">
        <v>380</v>
      </c>
      <c r="S114" s="8" t="s">
        <v>86</v>
      </c>
      <c r="T114" s="17">
        <v>0.18</v>
      </c>
      <c r="U114" s="17">
        <v>0.21</v>
      </c>
      <c r="V114" s="17">
        <v>0.22720000000000001</v>
      </c>
      <c r="W114" s="17">
        <v>0.24</v>
      </c>
      <c r="X114" s="17">
        <v>0.24</v>
      </c>
      <c r="Y114" s="17">
        <v>0.27</v>
      </c>
      <c r="Z114" s="55">
        <v>0.28000000000000003</v>
      </c>
      <c r="AA114" s="50"/>
      <c r="AB114" s="17">
        <v>0.3</v>
      </c>
      <c r="AC114" s="8"/>
      <c r="AD114" s="8"/>
      <c r="AE114" s="16">
        <f t="shared" si="15"/>
        <v>0.3</v>
      </c>
      <c r="AF114" s="16">
        <f>+_xlfn.IFS(S114="Acumulado",V114+X114+Z114+AC114,S114="Capacidad",Z114,S114="Flujo",X114,S114="Reducción",V114,S114="Stock",X114)</f>
        <v>0.28000000000000003</v>
      </c>
      <c r="AG114" s="76"/>
    </row>
    <row r="115" spans="1:33" s="7" customFormat="1" ht="32.1" customHeight="1" x14ac:dyDescent="0.25">
      <c r="A115" s="76"/>
      <c r="B115" s="76"/>
      <c r="C115" s="76"/>
      <c r="D115" s="76"/>
      <c r="E115" s="76"/>
      <c r="F115" s="76"/>
      <c r="G115" s="76"/>
      <c r="H115" s="76"/>
      <c r="I115" s="76"/>
      <c r="J115" s="84"/>
      <c r="K115" s="84"/>
      <c r="L115" s="84"/>
      <c r="M115" s="84"/>
      <c r="N115" s="84"/>
      <c r="O115" s="84"/>
      <c r="P115" s="76"/>
      <c r="Q115" s="8" t="s">
        <v>381</v>
      </c>
      <c r="R115" s="8" t="s">
        <v>382</v>
      </c>
      <c r="S115" s="8" t="s">
        <v>86</v>
      </c>
      <c r="T115" s="17">
        <v>0.11</v>
      </c>
      <c r="U115" s="17">
        <v>0.25</v>
      </c>
      <c r="V115" s="17">
        <v>0.33</v>
      </c>
      <c r="W115" s="17">
        <v>0.5</v>
      </c>
      <c r="X115" s="17">
        <v>0.34833430742255989</v>
      </c>
      <c r="Y115" s="17">
        <v>0.75</v>
      </c>
      <c r="Z115" s="55">
        <v>0.54700000000000004</v>
      </c>
      <c r="AA115" s="50"/>
      <c r="AB115" s="17">
        <v>0.9</v>
      </c>
      <c r="AC115" s="8"/>
      <c r="AD115" s="8"/>
      <c r="AE115" s="16">
        <f t="shared" si="15"/>
        <v>0.9</v>
      </c>
      <c r="AF115" s="16">
        <f>+_xlfn.IFS(S115="Acumulado",V115+X115+Z115+AC115,S115="Capacidad",Z115,S115="Flujo",X115,S115="Reducción",V115,S115="Stock",X115)</f>
        <v>0.54700000000000004</v>
      </c>
      <c r="AG115" s="76"/>
    </row>
    <row r="116" spans="1:33" s="7" customFormat="1" ht="41.45" customHeight="1" x14ac:dyDescent="0.25">
      <c r="A116" s="76"/>
      <c r="B116" s="76"/>
      <c r="C116" s="76"/>
      <c r="D116" s="76"/>
      <c r="E116" s="76"/>
      <c r="F116" s="76"/>
      <c r="G116" s="76"/>
      <c r="H116" s="76"/>
      <c r="I116" s="76"/>
      <c r="J116" s="84"/>
      <c r="K116" s="84"/>
      <c r="L116" s="84"/>
      <c r="M116" s="84"/>
      <c r="N116" s="84"/>
      <c r="O116" s="84"/>
      <c r="P116" s="76"/>
      <c r="Q116" s="8" t="s">
        <v>383</v>
      </c>
      <c r="R116" s="8" t="s">
        <v>384</v>
      </c>
      <c r="S116" s="8" t="s">
        <v>40</v>
      </c>
      <c r="T116" s="8">
        <v>20</v>
      </c>
      <c r="U116" s="8">
        <v>1</v>
      </c>
      <c r="V116" s="8">
        <v>3</v>
      </c>
      <c r="W116" s="8">
        <v>2</v>
      </c>
      <c r="X116" s="8">
        <v>6</v>
      </c>
      <c r="Y116" s="8">
        <v>2</v>
      </c>
      <c r="Z116" s="50">
        <v>0</v>
      </c>
      <c r="AA116" s="50"/>
      <c r="AB116" s="8">
        <v>1</v>
      </c>
      <c r="AC116" s="8"/>
      <c r="AD116" s="8"/>
      <c r="AE116" s="8">
        <f t="shared" si="15"/>
        <v>6</v>
      </c>
      <c r="AF116" s="8">
        <f t="shared" ref="AF116:AF127" si="17">+_xlfn.IFS(S116="Acumulado",V116+X116+Z116+AC116,S116="Capacidad",Z116,S116="Flujo",Z116,S116="Reducción",V116,S116="Stock",Z116)</f>
        <v>9</v>
      </c>
      <c r="AG116" s="76"/>
    </row>
    <row r="117" spans="1:33" s="7" customFormat="1" ht="29.1" customHeight="1" x14ac:dyDescent="0.25">
      <c r="A117" s="76"/>
      <c r="B117" s="76"/>
      <c r="C117" s="76"/>
      <c r="D117" s="76"/>
      <c r="E117" s="76"/>
      <c r="F117" s="76"/>
      <c r="G117" s="76"/>
      <c r="H117" s="76"/>
      <c r="I117" s="76"/>
      <c r="J117" s="84"/>
      <c r="K117" s="84"/>
      <c r="L117" s="84"/>
      <c r="M117" s="84"/>
      <c r="N117" s="84"/>
      <c r="O117" s="84"/>
      <c r="P117" s="76"/>
      <c r="Q117" s="8" t="s">
        <v>385</v>
      </c>
      <c r="R117" s="8" t="s">
        <v>386</v>
      </c>
      <c r="S117" s="8" t="s">
        <v>86</v>
      </c>
      <c r="T117" s="17">
        <v>0.09</v>
      </c>
      <c r="U117" s="17">
        <v>0.15</v>
      </c>
      <c r="V117" s="17">
        <v>0.15</v>
      </c>
      <c r="W117" s="17">
        <v>0.25</v>
      </c>
      <c r="X117" s="17">
        <v>0.25</v>
      </c>
      <c r="Y117" s="17">
        <v>0.36</v>
      </c>
      <c r="Z117" s="55">
        <v>0.34031</v>
      </c>
      <c r="AA117" s="50"/>
      <c r="AB117" s="17">
        <v>0.5</v>
      </c>
      <c r="AC117" s="8"/>
      <c r="AD117" s="8"/>
      <c r="AE117" s="16">
        <f t="shared" si="15"/>
        <v>0.5</v>
      </c>
      <c r="AF117" s="16">
        <f>+_xlfn.IFS(S117="Acumulado",V117+X117+Z117+AC117,S117="Capacidad",Z117,S117="Flujo",X117,S117="Reducción",V117,S117="Stock",X117)</f>
        <v>0.34031</v>
      </c>
      <c r="AG117" s="76"/>
    </row>
    <row r="118" spans="1:33" s="7" customFormat="1" ht="35.450000000000003" customHeight="1" x14ac:dyDescent="0.25">
      <c r="A118" s="76"/>
      <c r="B118" s="76"/>
      <c r="C118" s="76"/>
      <c r="D118" s="76"/>
      <c r="E118" s="76"/>
      <c r="F118" s="76"/>
      <c r="G118" s="76"/>
      <c r="H118" s="76"/>
      <c r="I118" s="76"/>
      <c r="J118" s="84"/>
      <c r="K118" s="84"/>
      <c r="L118" s="84"/>
      <c r="M118" s="84"/>
      <c r="N118" s="84"/>
      <c r="O118" s="84"/>
      <c r="P118" s="76"/>
      <c r="Q118" s="8" t="s">
        <v>385</v>
      </c>
      <c r="R118" s="8" t="s">
        <v>387</v>
      </c>
      <c r="S118" s="8" t="s">
        <v>86</v>
      </c>
      <c r="T118" s="17">
        <v>0.01</v>
      </c>
      <c r="U118" s="17">
        <v>0.11</v>
      </c>
      <c r="V118" s="17">
        <v>0.11</v>
      </c>
      <c r="W118" s="17">
        <v>0.25</v>
      </c>
      <c r="X118" s="39">
        <v>0.25650000000000001</v>
      </c>
      <c r="Y118" s="17">
        <v>0.41</v>
      </c>
      <c r="Z118" s="55">
        <v>0.39790999999999999</v>
      </c>
      <c r="AA118" s="50"/>
      <c r="AB118" s="17">
        <v>0.6</v>
      </c>
      <c r="AC118" s="8"/>
      <c r="AD118" s="8"/>
      <c r="AE118" s="16">
        <f t="shared" si="15"/>
        <v>0.6</v>
      </c>
      <c r="AF118" s="16">
        <f>+_xlfn.IFS(S118="Acumulado",V118+X118+Z118+AC118,S118="Capacidad",Z118,S118="Flujo",X118,S118="Reducción",V118,S118="Stock",X118)</f>
        <v>0.39790999999999999</v>
      </c>
      <c r="AG118" s="76"/>
    </row>
    <row r="119" spans="1:33" s="7" customFormat="1" ht="35.450000000000003" customHeight="1" x14ac:dyDescent="0.25">
      <c r="A119" s="76"/>
      <c r="B119" s="76"/>
      <c r="C119" s="76"/>
      <c r="D119" s="76"/>
      <c r="E119" s="76"/>
      <c r="F119" s="76"/>
      <c r="G119" s="76"/>
      <c r="H119" s="76"/>
      <c r="I119" s="76"/>
      <c r="J119" s="84"/>
      <c r="K119" s="84"/>
      <c r="L119" s="84"/>
      <c r="M119" s="84"/>
      <c r="N119" s="84"/>
      <c r="O119" s="84"/>
      <c r="P119" s="76"/>
      <c r="Q119" s="8" t="s">
        <v>388</v>
      </c>
      <c r="R119" s="8" t="s">
        <v>389</v>
      </c>
      <c r="S119" s="8" t="s">
        <v>40</v>
      </c>
      <c r="T119" s="8">
        <v>0</v>
      </c>
      <c r="U119" s="8">
        <v>10</v>
      </c>
      <c r="V119" s="8">
        <v>22</v>
      </c>
      <c r="W119" s="8">
        <v>50</v>
      </c>
      <c r="X119" s="8">
        <v>55</v>
      </c>
      <c r="Y119" s="8">
        <v>70</v>
      </c>
      <c r="Z119" s="50">
        <v>0</v>
      </c>
      <c r="AA119" s="50"/>
      <c r="AB119" s="8">
        <v>70</v>
      </c>
      <c r="AC119" s="8"/>
      <c r="AD119" s="8"/>
      <c r="AE119" s="8">
        <f t="shared" si="15"/>
        <v>200</v>
      </c>
      <c r="AF119" s="8">
        <f t="shared" si="17"/>
        <v>77</v>
      </c>
      <c r="AG119" s="76"/>
    </row>
    <row r="120" spans="1:33" s="7" customFormat="1" ht="35.450000000000003" customHeight="1" x14ac:dyDescent="0.25">
      <c r="A120" s="76"/>
      <c r="B120" s="76"/>
      <c r="C120" s="76"/>
      <c r="D120" s="76"/>
      <c r="E120" s="76"/>
      <c r="F120" s="76"/>
      <c r="G120" s="76"/>
      <c r="H120" s="76"/>
      <c r="I120" s="76"/>
      <c r="J120" s="84"/>
      <c r="K120" s="84"/>
      <c r="L120" s="84"/>
      <c r="M120" s="84"/>
      <c r="N120" s="84"/>
      <c r="O120" s="84"/>
      <c r="P120" s="76"/>
      <c r="Q120" s="8" t="s">
        <v>390</v>
      </c>
      <c r="R120" s="8" t="s">
        <v>391</v>
      </c>
      <c r="S120" s="8" t="s">
        <v>86</v>
      </c>
      <c r="T120" s="17">
        <v>0</v>
      </c>
      <c r="U120" s="17">
        <v>0.25</v>
      </c>
      <c r="V120" s="17">
        <v>0.41</v>
      </c>
      <c r="W120" s="17">
        <v>0.5</v>
      </c>
      <c r="X120" s="17">
        <v>0.76039999999999996</v>
      </c>
      <c r="Y120" s="17">
        <v>0.75</v>
      </c>
      <c r="Z120" s="55">
        <v>0.76039999999999996</v>
      </c>
      <c r="AA120" s="50"/>
      <c r="AB120" s="17">
        <v>1</v>
      </c>
      <c r="AC120" s="8"/>
      <c r="AD120" s="8"/>
      <c r="AE120" s="16">
        <f t="shared" si="15"/>
        <v>1</v>
      </c>
      <c r="AF120" s="16">
        <f>+_xlfn.IFS(S120="Acumulado",V120+X120+Z120+AC120,S120="Capacidad",Z120,S120="Flujo",X120,S120="Reducción",V120,S120="Stock",X120)</f>
        <v>0.76039999999999996</v>
      </c>
      <c r="AG120" s="76"/>
    </row>
    <row r="121" spans="1:33" s="7" customFormat="1" ht="35.450000000000003" customHeight="1" x14ac:dyDescent="0.25">
      <c r="A121" s="76"/>
      <c r="B121" s="76"/>
      <c r="C121" s="76"/>
      <c r="D121" s="76"/>
      <c r="E121" s="76"/>
      <c r="F121" s="76"/>
      <c r="G121" s="76"/>
      <c r="H121" s="76"/>
      <c r="I121" s="76"/>
      <c r="J121" s="84"/>
      <c r="K121" s="84"/>
      <c r="L121" s="84"/>
      <c r="M121" s="84"/>
      <c r="N121" s="84"/>
      <c r="O121" s="84"/>
      <c r="P121" s="76"/>
      <c r="Q121" s="8" t="s">
        <v>390</v>
      </c>
      <c r="R121" s="8" t="s">
        <v>392</v>
      </c>
      <c r="S121" s="8" t="s">
        <v>86</v>
      </c>
      <c r="T121" s="17">
        <v>0</v>
      </c>
      <c r="U121" s="17">
        <v>0.15</v>
      </c>
      <c r="V121" s="17">
        <v>0.26</v>
      </c>
      <c r="W121" s="17">
        <v>0.35</v>
      </c>
      <c r="X121" s="35">
        <v>0.99739999999999995</v>
      </c>
      <c r="Y121" s="17">
        <v>0.55000000000000004</v>
      </c>
      <c r="Z121" s="60">
        <v>0.99739999999999995</v>
      </c>
      <c r="AA121" s="50"/>
      <c r="AB121" s="17">
        <v>0.75</v>
      </c>
      <c r="AC121" s="8"/>
      <c r="AD121" s="8"/>
      <c r="AE121" s="16">
        <f t="shared" si="15"/>
        <v>0.75</v>
      </c>
      <c r="AF121" s="40">
        <f t="shared" si="17"/>
        <v>0.99739999999999995</v>
      </c>
      <c r="AG121" s="76"/>
    </row>
    <row r="122" spans="1:33" s="7" customFormat="1" ht="35.450000000000003" customHeight="1" x14ac:dyDescent="0.25">
      <c r="A122" s="76"/>
      <c r="B122" s="76"/>
      <c r="C122" s="76"/>
      <c r="D122" s="76"/>
      <c r="E122" s="76"/>
      <c r="F122" s="76"/>
      <c r="G122" s="76"/>
      <c r="H122" s="76"/>
      <c r="I122" s="76"/>
      <c r="J122" s="84"/>
      <c r="K122" s="84"/>
      <c r="L122" s="84"/>
      <c r="M122" s="84"/>
      <c r="N122" s="84"/>
      <c r="O122" s="84"/>
      <c r="P122" s="76"/>
      <c r="Q122" s="8" t="s">
        <v>393</v>
      </c>
      <c r="R122" s="8" t="s">
        <v>394</v>
      </c>
      <c r="S122" s="8" t="s">
        <v>40</v>
      </c>
      <c r="T122" s="8">
        <v>0</v>
      </c>
      <c r="U122" s="8">
        <v>0</v>
      </c>
      <c r="V122" s="8">
        <v>0</v>
      </c>
      <c r="W122" s="8">
        <v>0</v>
      </c>
      <c r="X122" s="8">
        <v>0</v>
      </c>
      <c r="Y122" s="8">
        <v>200</v>
      </c>
      <c r="Z122" s="50">
        <v>3</v>
      </c>
      <c r="AA122" s="50"/>
      <c r="AB122" s="8">
        <v>100</v>
      </c>
      <c r="AC122" s="8"/>
      <c r="AD122" s="8"/>
      <c r="AE122" s="10">
        <f t="shared" si="15"/>
        <v>300</v>
      </c>
      <c r="AF122" s="8">
        <f t="shared" si="17"/>
        <v>3</v>
      </c>
      <c r="AG122" s="76"/>
    </row>
    <row r="123" spans="1:33" s="7" customFormat="1" ht="35.450000000000003" customHeight="1" x14ac:dyDescent="0.25">
      <c r="A123" s="76"/>
      <c r="B123" s="76"/>
      <c r="C123" s="76"/>
      <c r="D123" s="76"/>
      <c r="E123" s="76"/>
      <c r="F123" s="76"/>
      <c r="G123" s="76"/>
      <c r="H123" s="76"/>
      <c r="I123" s="76"/>
      <c r="J123" s="84"/>
      <c r="K123" s="84"/>
      <c r="L123" s="84"/>
      <c r="M123" s="84"/>
      <c r="N123" s="84"/>
      <c r="O123" s="84"/>
      <c r="P123" s="76"/>
      <c r="Q123" s="8" t="s">
        <v>393</v>
      </c>
      <c r="R123" s="8" t="s">
        <v>395</v>
      </c>
      <c r="S123" s="8" t="s">
        <v>86</v>
      </c>
      <c r="T123" s="10">
        <v>3276</v>
      </c>
      <c r="U123" s="8">
        <v>0</v>
      </c>
      <c r="V123" s="8">
        <v>0</v>
      </c>
      <c r="W123" s="8">
        <v>0</v>
      </c>
      <c r="X123" s="8">
        <v>0</v>
      </c>
      <c r="Y123" s="10">
        <v>3440</v>
      </c>
      <c r="Z123" s="56">
        <v>4567</v>
      </c>
      <c r="AA123" s="50"/>
      <c r="AB123" s="10">
        <v>3612</v>
      </c>
      <c r="AC123" s="8"/>
      <c r="AD123" s="8"/>
      <c r="AE123" s="10">
        <f>+_xlfn.IFS(S123="Acumulado",U123+W123+Y123+AB123,S123="Capacidad",AB123,S123="Flujo",AB123,S123="Reducción",AB123,S123="Stock",AB123)</f>
        <v>3612</v>
      </c>
      <c r="AF123" s="10">
        <f t="shared" si="17"/>
        <v>4567</v>
      </c>
      <c r="AG123" s="76"/>
    </row>
    <row r="124" spans="1:33" s="7" customFormat="1" ht="35.450000000000003" customHeight="1" x14ac:dyDescent="0.25">
      <c r="A124" s="76"/>
      <c r="B124" s="76"/>
      <c r="C124" s="76"/>
      <c r="D124" s="76"/>
      <c r="E124" s="76"/>
      <c r="F124" s="76"/>
      <c r="G124" s="76"/>
      <c r="H124" s="76"/>
      <c r="I124" s="76"/>
      <c r="J124" s="84"/>
      <c r="K124" s="84"/>
      <c r="L124" s="84"/>
      <c r="M124" s="84"/>
      <c r="N124" s="84"/>
      <c r="O124" s="84"/>
      <c r="P124" s="76"/>
      <c r="Q124" s="8" t="s">
        <v>396</v>
      </c>
      <c r="R124" s="8" t="s">
        <v>397</v>
      </c>
      <c r="S124" s="8" t="s">
        <v>40</v>
      </c>
      <c r="T124" s="8">
        <v>0</v>
      </c>
      <c r="U124" s="8">
        <v>0</v>
      </c>
      <c r="V124" s="8">
        <v>0</v>
      </c>
      <c r="W124" s="8">
        <v>0</v>
      </c>
      <c r="X124" s="8">
        <v>0</v>
      </c>
      <c r="Y124" s="8">
        <v>1</v>
      </c>
      <c r="Z124" s="50">
        <v>0</v>
      </c>
      <c r="AA124" s="50"/>
      <c r="AB124" s="8">
        <v>2</v>
      </c>
      <c r="AC124" s="8"/>
      <c r="AD124" s="8"/>
      <c r="AE124" s="10">
        <f t="shared" si="15"/>
        <v>3</v>
      </c>
      <c r="AF124" s="8">
        <f t="shared" si="17"/>
        <v>0</v>
      </c>
      <c r="AG124" s="76"/>
    </row>
    <row r="125" spans="1:33" s="7" customFormat="1" ht="45.75" customHeight="1" x14ac:dyDescent="0.25">
      <c r="A125" s="76"/>
      <c r="B125" s="76"/>
      <c r="C125" s="76"/>
      <c r="D125" s="76"/>
      <c r="E125" s="76"/>
      <c r="F125" s="76"/>
      <c r="G125" s="76"/>
      <c r="H125" s="76"/>
      <c r="I125" s="76"/>
      <c r="J125" s="84"/>
      <c r="K125" s="84"/>
      <c r="L125" s="84"/>
      <c r="M125" s="84"/>
      <c r="N125" s="84"/>
      <c r="O125" s="84"/>
      <c r="P125" s="76"/>
      <c r="Q125" s="8" t="s">
        <v>398</v>
      </c>
      <c r="R125" s="8" t="s">
        <v>399</v>
      </c>
      <c r="S125" s="8" t="s">
        <v>40</v>
      </c>
      <c r="T125" s="17">
        <v>0</v>
      </c>
      <c r="U125" s="17">
        <v>0</v>
      </c>
      <c r="V125" s="17">
        <v>0</v>
      </c>
      <c r="W125" s="17">
        <v>0</v>
      </c>
      <c r="X125" s="17">
        <v>0</v>
      </c>
      <c r="Y125" s="17">
        <v>1</v>
      </c>
      <c r="Z125" s="55">
        <v>0</v>
      </c>
      <c r="AA125" s="50"/>
      <c r="AB125" s="17">
        <v>0</v>
      </c>
      <c r="AC125" s="8"/>
      <c r="AD125" s="8"/>
      <c r="AE125" s="16">
        <f t="shared" si="15"/>
        <v>1</v>
      </c>
      <c r="AF125" s="16">
        <f t="shared" si="17"/>
        <v>0</v>
      </c>
      <c r="AG125" s="76"/>
    </row>
    <row r="126" spans="1:33" s="7" customFormat="1" ht="75" customHeight="1" x14ac:dyDescent="0.25">
      <c r="A126" s="76" t="s">
        <v>29</v>
      </c>
      <c r="B126" s="76" t="s">
        <v>103</v>
      </c>
      <c r="C126" s="76" t="s">
        <v>400</v>
      </c>
      <c r="D126" s="76" t="s">
        <v>367</v>
      </c>
      <c r="E126" s="76" t="s">
        <v>401</v>
      </c>
      <c r="F126" s="76" t="s">
        <v>402</v>
      </c>
      <c r="G126" s="76" t="s">
        <v>403</v>
      </c>
      <c r="H126" s="76" t="s">
        <v>92</v>
      </c>
      <c r="I126" s="76" t="s">
        <v>404</v>
      </c>
      <c r="J126" s="84">
        <v>24192834492</v>
      </c>
      <c r="K126" s="84">
        <v>23083055940</v>
      </c>
      <c r="L126" s="84">
        <v>8695584867</v>
      </c>
      <c r="M126" s="84">
        <v>8694651532.9899998</v>
      </c>
      <c r="N126" s="84">
        <v>132889873368</v>
      </c>
      <c r="O126" s="84">
        <v>28136009458.029999</v>
      </c>
      <c r="P126" s="76" t="s">
        <v>405</v>
      </c>
      <c r="Q126" s="8" t="s">
        <v>406</v>
      </c>
      <c r="R126" s="8" t="s">
        <v>407</v>
      </c>
      <c r="S126" s="8" t="s">
        <v>40</v>
      </c>
      <c r="T126" s="10">
        <v>0</v>
      </c>
      <c r="U126" s="10">
        <v>10000</v>
      </c>
      <c r="V126" s="10">
        <v>12055</v>
      </c>
      <c r="W126" s="10">
        <v>15000</v>
      </c>
      <c r="X126" s="10">
        <v>29120</v>
      </c>
      <c r="Y126" s="10">
        <v>15000</v>
      </c>
      <c r="Z126" s="56">
        <v>6864</v>
      </c>
      <c r="AA126" s="56"/>
      <c r="AB126" s="10">
        <v>10000</v>
      </c>
      <c r="AC126" s="10"/>
      <c r="AD126" s="10"/>
      <c r="AE126" s="10">
        <f t="shared" si="15"/>
        <v>50000</v>
      </c>
      <c r="AF126" s="10">
        <f t="shared" si="17"/>
        <v>48039</v>
      </c>
      <c r="AG126" s="76" t="s">
        <v>408</v>
      </c>
    </row>
    <row r="127" spans="1:33" s="7" customFormat="1" ht="82.5" customHeight="1" x14ac:dyDescent="0.25">
      <c r="A127" s="76"/>
      <c r="B127" s="76"/>
      <c r="C127" s="76"/>
      <c r="D127" s="76"/>
      <c r="E127" s="76"/>
      <c r="F127" s="76"/>
      <c r="G127" s="76"/>
      <c r="H127" s="76"/>
      <c r="I127" s="76"/>
      <c r="J127" s="84"/>
      <c r="K127" s="84"/>
      <c r="L127" s="84"/>
      <c r="M127" s="84"/>
      <c r="N127" s="84"/>
      <c r="O127" s="84"/>
      <c r="P127" s="76"/>
      <c r="Q127" s="8" t="s">
        <v>409</v>
      </c>
      <c r="R127" s="8" t="s">
        <v>410</v>
      </c>
      <c r="S127" s="8" t="s">
        <v>40</v>
      </c>
      <c r="T127" s="10">
        <v>0</v>
      </c>
      <c r="U127" s="10">
        <v>3000</v>
      </c>
      <c r="V127" s="10">
        <v>4186</v>
      </c>
      <c r="W127" s="10">
        <v>3500</v>
      </c>
      <c r="X127" s="10">
        <v>1241</v>
      </c>
      <c r="Y127" s="10">
        <v>3500</v>
      </c>
      <c r="Z127" s="56">
        <v>3170</v>
      </c>
      <c r="AA127" s="56"/>
      <c r="AB127" s="10">
        <v>2500</v>
      </c>
      <c r="AC127" s="10"/>
      <c r="AD127" s="10"/>
      <c r="AE127" s="10">
        <f t="shared" si="15"/>
        <v>12500</v>
      </c>
      <c r="AF127" s="10">
        <f t="shared" si="17"/>
        <v>8597</v>
      </c>
      <c r="AG127" s="76"/>
    </row>
    <row r="128" spans="1:33" s="7" customFormat="1" ht="66" customHeight="1" x14ac:dyDescent="0.25">
      <c r="A128" s="76"/>
      <c r="B128" s="76"/>
      <c r="C128" s="76"/>
      <c r="D128" s="76"/>
      <c r="E128" s="76"/>
      <c r="F128" s="76"/>
      <c r="G128" s="76"/>
      <c r="H128" s="76"/>
      <c r="I128" s="76"/>
      <c r="J128" s="84"/>
      <c r="K128" s="84"/>
      <c r="L128" s="84"/>
      <c r="M128" s="84"/>
      <c r="N128" s="84"/>
      <c r="O128" s="84"/>
      <c r="P128" s="76"/>
      <c r="Q128" s="8" t="s">
        <v>411</v>
      </c>
      <c r="R128" s="8" t="s">
        <v>412</v>
      </c>
      <c r="S128" s="8" t="s">
        <v>113</v>
      </c>
      <c r="T128" s="10">
        <v>136</v>
      </c>
      <c r="U128" s="10">
        <v>145</v>
      </c>
      <c r="V128" s="10">
        <v>201</v>
      </c>
      <c r="W128" s="10">
        <v>184</v>
      </c>
      <c r="X128" s="10">
        <v>405</v>
      </c>
      <c r="Y128" s="10">
        <v>232</v>
      </c>
      <c r="Z128" s="56">
        <v>0</v>
      </c>
      <c r="AA128" s="56"/>
      <c r="AB128" s="10">
        <v>290</v>
      </c>
      <c r="AC128" s="10"/>
      <c r="AD128" s="10"/>
      <c r="AE128" s="10">
        <f t="shared" si="15"/>
        <v>290</v>
      </c>
      <c r="AF128" s="10">
        <f>+_xlfn.IFS(S128="Acumulado",V128+X128+Z128+AC128,S128="Capacidad",X128,S128="Flujo",X128,S128="Reducción",V128,S128="Stock",X128)</f>
        <v>405</v>
      </c>
      <c r="AG128" s="76"/>
    </row>
    <row r="129" spans="1:33" s="7" customFormat="1" ht="54.75" customHeight="1" x14ac:dyDescent="0.25">
      <c r="A129" s="76"/>
      <c r="B129" s="76"/>
      <c r="C129" s="76"/>
      <c r="D129" s="76"/>
      <c r="E129" s="76"/>
      <c r="F129" s="76"/>
      <c r="G129" s="76"/>
      <c r="H129" s="76"/>
      <c r="I129" s="76"/>
      <c r="J129" s="84"/>
      <c r="K129" s="84"/>
      <c r="L129" s="84"/>
      <c r="M129" s="84"/>
      <c r="N129" s="84"/>
      <c r="O129" s="84"/>
      <c r="P129" s="76"/>
      <c r="Q129" s="8" t="s">
        <v>413</v>
      </c>
      <c r="R129" s="8" t="s">
        <v>414</v>
      </c>
      <c r="S129" s="8" t="s">
        <v>40</v>
      </c>
      <c r="T129" s="10">
        <v>0</v>
      </c>
      <c r="U129" s="10">
        <v>4</v>
      </c>
      <c r="V129" s="10">
        <v>1</v>
      </c>
      <c r="W129" s="10">
        <v>100</v>
      </c>
      <c r="X129" s="41">
        <v>100</v>
      </c>
      <c r="Y129" s="10">
        <v>0</v>
      </c>
      <c r="Z129" s="56"/>
      <c r="AA129" s="56"/>
      <c r="AB129" s="10">
        <v>0</v>
      </c>
      <c r="AC129" s="10"/>
      <c r="AD129" s="10"/>
      <c r="AE129" s="10">
        <f t="shared" si="15"/>
        <v>104</v>
      </c>
      <c r="AF129" s="10">
        <f t="shared" ref="AF129:AF133" si="18">+_xlfn.IFS(S129="Acumulado",V129+X129+Z129+AC129,S129="Capacidad",Z129,S129="Flujo",Z129,S129="Reducción",V129,S129="Stock",Z129)</f>
        <v>101</v>
      </c>
      <c r="AG129" s="76"/>
    </row>
    <row r="130" spans="1:33" s="7" customFormat="1" ht="34.5" customHeight="1" x14ac:dyDescent="0.25">
      <c r="A130" s="76"/>
      <c r="B130" s="76"/>
      <c r="C130" s="76"/>
      <c r="D130" s="76"/>
      <c r="E130" s="76"/>
      <c r="F130" s="76"/>
      <c r="G130" s="76"/>
      <c r="H130" s="76"/>
      <c r="I130" s="76"/>
      <c r="J130" s="84"/>
      <c r="K130" s="84"/>
      <c r="L130" s="84"/>
      <c r="M130" s="84"/>
      <c r="N130" s="84"/>
      <c r="O130" s="84"/>
      <c r="P130" s="76"/>
      <c r="Q130" s="8" t="s">
        <v>416</v>
      </c>
      <c r="R130" s="8" t="s">
        <v>417</v>
      </c>
      <c r="S130" s="8" t="s">
        <v>40</v>
      </c>
      <c r="T130" s="10">
        <v>0</v>
      </c>
      <c r="U130" s="10">
        <v>4</v>
      </c>
      <c r="V130" s="10">
        <v>3</v>
      </c>
      <c r="W130" s="10">
        <v>2</v>
      </c>
      <c r="X130" s="41">
        <v>2</v>
      </c>
      <c r="Y130" s="10">
        <v>0</v>
      </c>
      <c r="Z130" s="56">
        <v>1</v>
      </c>
      <c r="AA130" s="56"/>
      <c r="AB130" s="10">
        <v>0</v>
      </c>
      <c r="AC130" s="10"/>
      <c r="AD130" s="10"/>
      <c r="AE130" s="10">
        <f t="shared" si="15"/>
        <v>6</v>
      </c>
      <c r="AF130" s="8">
        <f t="shared" si="18"/>
        <v>6</v>
      </c>
      <c r="AG130" s="76"/>
    </row>
    <row r="131" spans="1:33" s="7" customFormat="1" ht="31.5" x14ac:dyDescent="0.25">
      <c r="A131" s="76"/>
      <c r="B131" s="76"/>
      <c r="C131" s="76"/>
      <c r="D131" s="76"/>
      <c r="E131" s="76"/>
      <c r="F131" s="76"/>
      <c r="G131" s="76"/>
      <c r="H131" s="76"/>
      <c r="I131" s="76"/>
      <c r="J131" s="84"/>
      <c r="K131" s="84"/>
      <c r="L131" s="84"/>
      <c r="M131" s="84"/>
      <c r="N131" s="84"/>
      <c r="O131" s="84"/>
      <c r="P131" s="76"/>
      <c r="Q131" s="8" t="s">
        <v>418</v>
      </c>
      <c r="R131" s="8" t="s">
        <v>419</v>
      </c>
      <c r="S131" s="8" t="s">
        <v>40</v>
      </c>
      <c r="T131" s="10">
        <v>4</v>
      </c>
      <c r="U131" s="10">
        <v>2</v>
      </c>
      <c r="V131" s="10">
        <v>2</v>
      </c>
      <c r="W131" s="10">
        <v>0</v>
      </c>
      <c r="X131" s="41">
        <v>0</v>
      </c>
      <c r="Y131" s="10">
        <v>0</v>
      </c>
      <c r="Z131" s="56"/>
      <c r="AA131" s="56"/>
      <c r="AB131" s="10">
        <v>0</v>
      </c>
      <c r="AC131" s="10"/>
      <c r="AD131" s="10"/>
      <c r="AE131" s="10">
        <f t="shared" si="15"/>
        <v>2</v>
      </c>
      <c r="AF131" s="8">
        <f t="shared" si="18"/>
        <v>2</v>
      </c>
      <c r="AG131" s="76"/>
    </row>
    <row r="132" spans="1:33" s="7" customFormat="1" ht="60" customHeight="1" x14ac:dyDescent="0.25">
      <c r="A132" s="76"/>
      <c r="B132" s="76"/>
      <c r="C132" s="76"/>
      <c r="D132" s="76"/>
      <c r="E132" s="76"/>
      <c r="F132" s="76"/>
      <c r="G132" s="76"/>
      <c r="H132" s="76"/>
      <c r="I132" s="76"/>
      <c r="J132" s="84"/>
      <c r="K132" s="84"/>
      <c r="L132" s="84"/>
      <c r="M132" s="84"/>
      <c r="N132" s="84"/>
      <c r="O132" s="84"/>
      <c r="P132" s="76"/>
      <c r="Q132" s="8" t="s">
        <v>420</v>
      </c>
      <c r="R132" s="8" t="s">
        <v>421</v>
      </c>
      <c r="S132" s="8" t="s">
        <v>40</v>
      </c>
      <c r="T132" s="10">
        <v>0</v>
      </c>
      <c r="U132" s="10">
        <v>0</v>
      </c>
      <c r="V132" s="10">
        <v>0</v>
      </c>
      <c r="W132" s="10">
        <v>1</v>
      </c>
      <c r="X132" s="41">
        <v>1</v>
      </c>
      <c r="Y132" s="10">
        <v>0</v>
      </c>
      <c r="Z132" s="56"/>
      <c r="AA132" s="56"/>
      <c r="AB132" s="10">
        <v>1</v>
      </c>
      <c r="AC132" s="10"/>
      <c r="AD132" s="10"/>
      <c r="AE132" s="10">
        <f t="shared" si="15"/>
        <v>2</v>
      </c>
      <c r="AF132" s="8">
        <f t="shared" si="18"/>
        <v>1</v>
      </c>
      <c r="AG132" s="76"/>
    </row>
    <row r="133" spans="1:33" s="7" customFormat="1" ht="48.6" customHeight="1" x14ac:dyDescent="0.25">
      <c r="A133" s="76"/>
      <c r="B133" s="76"/>
      <c r="C133" s="76"/>
      <c r="D133" s="76"/>
      <c r="E133" s="76"/>
      <c r="F133" s="76"/>
      <c r="G133" s="76"/>
      <c r="H133" s="76"/>
      <c r="I133" s="76"/>
      <c r="J133" s="84"/>
      <c r="K133" s="84"/>
      <c r="L133" s="84"/>
      <c r="M133" s="84"/>
      <c r="N133" s="84"/>
      <c r="O133" s="84"/>
      <c r="P133" s="76"/>
      <c r="Q133" s="8" t="s">
        <v>422</v>
      </c>
      <c r="R133" s="8" t="s">
        <v>423</v>
      </c>
      <c r="S133" s="8" t="s">
        <v>40</v>
      </c>
      <c r="T133" s="10">
        <v>0</v>
      </c>
      <c r="U133" s="10">
        <v>0</v>
      </c>
      <c r="V133" s="10">
        <v>0</v>
      </c>
      <c r="W133" s="10">
        <v>2</v>
      </c>
      <c r="X133" s="41">
        <v>2</v>
      </c>
      <c r="Y133" s="10">
        <v>2</v>
      </c>
      <c r="Z133" s="56">
        <v>0</v>
      </c>
      <c r="AA133" s="56"/>
      <c r="AB133" s="10">
        <v>0</v>
      </c>
      <c r="AC133" s="10"/>
      <c r="AD133" s="10"/>
      <c r="AE133" s="10">
        <f t="shared" si="15"/>
        <v>4</v>
      </c>
      <c r="AF133" s="8">
        <f t="shared" si="18"/>
        <v>2</v>
      </c>
      <c r="AG133" s="76"/>
    </row>
    <row r="134" spans="1:33" s="7" customFormat="1" ht="104.25" customHeight="1" x14ac:dyDescent="0.25">
      <c r="A134" s="76" t="s">
        <v>29</v>
      </c>
      <c r="B134" s="76" t="s">
        <v>103</v>
      </c>
      <c r="C134" s="76" t="s">
        <v>424</v>
      </c>
      <c r="D134" s="76" t="s">
        <v>367</v>
      </c>
      <c r="E134" s="76" t="s">
        <v>425</v>
      </c>
      <c r="F134" s="76" t="s">
        <v>426</v>
      </c>
      <c r="G134" s="76" t="s">
        <v>427</v>
      </c>
      <c r="H134" s="76" t="s">
        <v>92</v>
      </c>
      <c r="I134" s="76" t="s">
        <v>404</v>
      </c>
      <c r="J134" s="84">
        <v>27094396644</v>
      </c>
      <c r="K134" s="84">
        <v>26566720572</v>
      </c>
      <c r="L134" s="84">
        <v>43163989257</v>
      </c>
      <c r="M134" s="84">
        <v>41715366531</v>
      </c>
      <c r="N134" s="84">
        <v>21355746275</v>
      </c>
      <c r="O134" s="84">
        <v>10308010194</v>
      </c>
      <c r="P134" s="76" t="s">
        <v>428</v>
      </c>
      <c r="Q134" s="8" t="s">
        <v>429</v>
      </c>
      <c r="R134" s="8" t="s">
        <v>430</v>
      </c>
      <c r="S134" s="8" t="s">
        <v>113</v>
      </c>
      <c r="T134" s="16">
        <v>0</v>
      </c>
      <c r="U134" s="16">
        <v>0.1</v>
      </c>
      <c r="V134" s="16">
        <v>0.1</v>
      </c>
      <c r="W134" s="16">
        <v>0.1</v>
      </c>
      <c r="X134" s="16">
        <v>0.1</v>
      </c>
      <c r="Y134" s="16">
        <v>0</v>
      </c>
      <c r="Z134" s="55"/>
      <c r="AA134" s="55"/>
      <c r="AB134" s="16">
        <v>0</v>
      </c>
      <c r="AC134" s="16"/>
      <c r="AD134" s="16"/>
      <c r="AE134" s="16">
        <v>0.1</v>
      </c>
      <c r="AF134" s="16">
        <f>+_xlfn.IFS(S134="Acumulado",V134+X134+Z134+AC134,S134="Capacidad",Z134,S134="Flujo",X134,S134="Reducción",Z134,S134="Stock",Z134)</f>
        <v>0.1</v>
      </c>
      <c r="AG134" s="76" t="s">
        <v>408</v>
      </c>
    </row>
    <row r="135" spans="1:33" s="7" customFormat="1" ht="104.25" customHeight="1" x14ac:dyDescent="0.25">
      <c r="A135" s="76"/>
      <c r="B135" s="76"/>
      <c r="C135" s="76"/>
      <c r="D135" s="76"/>
      <c r="E135" s="76"/>
      <c r="F135" s="76"/>
      <c r="G135" s="76"/>
      <c r="H135" s="76"/>
      <c r="I135" s="76"/>
      <c r="J135" s="84"/>
      <c r="K135" s="84"/>
      <c r="L135" s="84"/>
      <c r="M135" s="84"/>
      <c r="N135" s="84"/>
      <c r="O135" s="84"/>
      <c r="P135" s="76"/>
      <c r="Q135" s="8" t="s">
        <v>431</v>
      </c>
      <c r="R135" s="8" t="s">
        <v>432</v>
      </c>
      <c r="S135" s="8" t="s">
        <v>40</v>
      </c>
      <c r="T135" s="10">
        <v>0</v>
      </c>
      <c r="U135" s="10">
        <v>0</v>
      </c>
      <c r="V135" s="10">
        <v>0</v>
      </c>
      <c r="W135" s="10">
        <v>0</v>
      </c>
      <c r="X135" s="10">
        <v>0</v>
      </c>
      <c r="Y135" s="10">
        <v>100</v>
      </c>
      <c r="Z135" s="56">
        <v>137</v>
      </c>
      <c r="AA135" s="55"/>
      <c r="AB135" s="10">
        <v>100</v>
      </c>
      <c r="AC135" s="16"/>
      <c r="AD135" s="16"/>
      <c r="AE135" s="10">
        <f t="shared" si="15"/>
        <v>200</v>
      </c>
      <c r="AF135" s="8">
        <f t="shared" ref="AF135:AF143" si="19">+_xlfn.IFS(S135="Acumulado",V135+X135+Z135+AC135,S135="Capacidad",Z135,S135="Flujo",Z135,S135="Reducción",V135,S135="Stock",Z135)</f>
        <v>137</v>
      </c>
      <c r="AG135" s="76"/>
    </row>
    <row r="136" spans="1:33" s="7" customFormat="1" ht="47.25" x14ac:dyDescent="0.25">
      <c r="A136" s="76"/>
      <c r="B136" s="76"/>
      <c r="C136" s="76"/>
      <c r="D136" s="76"/>
      <c r="E136" s="76"/>
      <c r="F136" s="76"/>
      <c r="G136" s="76"/>
      <c r="H136" s="76"/>
      <c r="I136" s="76"/>
      <c r="J136" s="84"/>
      <c r="K136" s="84"/>
      <c r="L136" s="84"/>
      <c r="M136" s="84"/>
      <c r="N136" s="84"/>
      <c r="O136" s="84"/>
      <c r="P136" s="76"/>
      <c r="Q136" s="8" t="s">
        <v>433</v>
      </c>
      <c r="R136" s="8" t="s">
        <v>434</v>
      </c>
      <c r="S136" s="8" t="s">
        <v>40</v>
      </c>
      <c r="T136" s="15">
        <v>242596091</v>
      </c>
      <c r="U136" s="42">
        <v>78768915</v>
      </c>
      <c r="V136" s="42">
        <v>78768915</v>
      </c>
      <c r="W136" s="15">
        <v>0</v>
      </c>
      <c r="X136" s="15">
        <v>0</v>
      </c>
      <c r="Y136" s="15">
        <v>0</v>
      </c>
      <c r="Z136" s="61"/>
      <c r="AA136" s="61"/>
      <c r="AB136" s="15">
        <v>0</v>
      </c>
      <c r="AC136" s="15"/>
      <c r="AD136" s="15"/>
      <c r="AE136" s="42">
        <f t="shared" si="15"/>
        <v>78768915</v>
      </c>
      <c r="AF136" s="42">
        <f t="shared" si="19"/>
        <v>78768915</v>
      </c>
      <c r="AG136" s="76"/>
    </row>
    <row r="137" spans="1:33" s="7" customFormat="1" ht="42" customHeight="1" x14ac:dyDescent="0.25">
      <c r="A137" s="76"/>
      <c r="B137" s="76"/>
      <c r="C137" s="76"/>
      <c r="D137" s="76"/>
      <c r="E137" s="76"/>
      <c r="F137" s="76"/>
      <c r="G137" s="76"/>
      <c r="H137" s="76"/>
      <c r="I137" s="76"/>
      <c r="J137" s="84"/>
      <c r="K137" s="84"/>
      <c r="L137" s="84"/>
      <c r="M137" s="84"/>
      <c r="N137" s="84"/>
      <c r="O137" s="84"/>
      <c r="P137" s="76"/>
      <c r="Q137" s="8" t="s">
        <v>435</v>
      </c>
      <c r="R137" s="8" t="s">
        <v>436</v>
      </c>
      <c r="S137" s="8" t="s">
        <v>40</v>
      </c>
      <c r="T137" s="10">
        <v>11</v>
      </c>
      <c r="U137" s="10">
        <v>15</v>
      </c>
      <c r="V137" s="10">
        <v>32</v>
      </c>
      <c r="W137" s="10">
        <v>20</v>
      </c>
      <c r="X137" s="10">
        <v>50</v>
      </c>
      <c r="Y137" s="10">
        <v>25</v>
      </c>
      <c r="Z137" s="56">
        <v>0</v>
      </c>
      <c r="AA137" s="56"/>
      <c r="AB137" s="10">
        <v>30</v>
      </c>
      <c r="AC137" s="10"/>
      <c r="AD137" s="10"/>
      <c r="AE137" s="10">
        <f t="shared" si="15"/>
        <v>90</v>
      </c>
      <c r="AF137" s="8">
        <f t="shared" si="19"/>
        <v>82</v>
      </c>
      <c r="AG137" s="76"/>
    </row>
    <row r="138" spans="1:33" s="7" customFormat="1" ht="120" customHeight="1" x14ac:dyDescent="0.25">
      <c r="A138" s="76"/>
      <c r="B138" s="76"/>
      <c r="C138" s="76"/>
      <c r="D138" s="76"/>
      <c r="E138" s="76"/>
      <c r="F138" s="76"/>
      <c r="G138" s="76"/>
      <c r="H138" s="76"/>
      <c r="I138" s="76"/>
      <c r="J138" s="84"/>
      <c r="K138" s="84"/>
      <c r="L138" s="84"/>
      <c r="M138" s="84"/>
      <c r="N138" s="84"/>
      <c r="O138" s="84"/>
      <c r="P138" s="76"/>
      <c r="Q138" s="8" t="s">
        <v>437</v>
      </c>
      <c r="R138" s="8" t="s">
        <v>438</v>
      </c>
      <c r="S138" s="8" t="s">
        <v>40</v>
      </c>
      <c r="T138" s="10">
        <v>29</v>
      </c>
      <c r="U138" s="10">
        <v>120</v>
      </c>
      <c r="V138" s="10">
        <v>120</v>
      </c>
      <c r="W138" s="10">
        <v>120</v>
      </c>
      <c r="X138" s="10">
        <v>149</v>
      </c>
      <c r="Y138" s="10">
        <v>120</v>
      </c>
      <c r="Z138" s="56">
        <v>175</v>
      </c>
      <c r="AA138" s="56"/>
      <c r="AB138" s="10">
        <v>120</v>
      </c>
      <c r="AC138" s="10"/>
      <c r="AD138" s="10"/>
      <c r="AE138" s="10">
        <f t="shared" si="15"/>
        <v>480</v>
      </c>
      <c r="AF138" s="8">
        <f t="shared" si="19"/>
        <v>444</v>
      </c>
      <c r="AG138" s="76"/>
    </row>
    <row r="139" spans="1:33" s="7" customFormat="1" ht="31.5" x14ac:dyDescent="0.25">
      <c r="A139" s="76"/>
      <c r="B139" s="76"/>
      <c r="C139" s="76"/>
      <c r="D139" s="76"/>
      <c r="E139" s="76"/>
      <c r="F139" s="76"/>
      <c r="G139" s="76"/>
      <c r="H139" s="76"/>
      <c r="I139" s="76"/>
      <c r="J139" s="84"/>
      <c r="K139" s="84"/>
      <c r="L139" s="84"/>
      <c r="M139" s="84"/>
      <c r="N139" s="84"/>
      <c r="O139" s="84"/>
      <c r="P139" s="76"/>
      <c r="Q139" s="8" t="s">
        <v>439</v>
      </c>
      <c r="R139" s="8" t="s">
        <v>440</v>
      </c>
      <c r="S139" s="8" t="s">
        <v>40</v>
      </c>
      <c r="T139" s="10">
        <v>0</v>
      </c>
      <c r="U139" s="10">
        <v>2</v>
      </c>
      <c r="V139" s="10">
        <v>2</v>
      </c>
      <c r="W139" s="10">
        <v>0</v>
      </c>
      <c r="X139" s="10">
        <v>0</v>
      </c>
      <c r="Y139" s="10">
        <v>0</v>
      </c>
      <c r="Z139" s="56"/>
      <c r="AA139" s="56"/>
      <c r="AB139" s="10">
        <v>0</v>
      </c>
      <c r="AC139" s="10"/>
      <c r="AD139" s="10"/>
      <c r="AE139" s="10">
        <f t="shared" si="15"/>
        <v>2</v>
      </c>
      <c r="AF139" s="8">
        <f t="shared" si="19"/>
        <v>2</v>
      </c>
      <c r="AG139" s="76"/>
    </row>
    <row r="140" spans="1:33" s="7" customFormat="1" ht="31.5" x14ac:dyDescent="0.25">
      <c r="A140" s="76"/>
      <c r="B140" s="76"/>
      <c r="C140" s="76"/>
      <c r="D140" s="76"/>
      <c r="E140" s="76"/>
      <c r="F140" s="76"/>
      <c r="G140" s="76"/>
      <c r="H140" s="76"/>
      <c r="I140" s="76"/>
      <c r="J140" s="84"/>
      <c r="K140" s="84"/>
      <c r="L140" s="84"/>
      <c r="M140" s="84"/>
      <c r="N140" s="84"/>
      <c r="O140" s="84"/>
      <c r="P140" s="76"/>
      <c r="Q140" s="8" t="s">
        <v>441</v>
      </c>
      <c r="R140" s="8" t="s">
        <v>442</v>
      </c>
      <c r="S140" s="8" t="s">
        <v>40</v>
      </c>
      <c r="T140" s="10">
        <v>2715</v>
      </c>
      <c r="U140" s="10">
        <v>260</v>
      </c>
      <c r="V140" s="10">
        <v>628</v>
      </c>
      <c r="W140" s="10">
        <v>915</v>
      </c>
      <c r="X140" s="10">
        <v>915</v>
      </c>
      <c r="Y140" s="10">
        <v>260</v>
      </c>
      <c r="Z140" s="56">
        <v>0</v>
      </c>
      <c r="AA140" s="56"/>
      <c r="AB140" s="10">
        <v>260</v>
      </c>
      <c r="AC140" s="10"/>
      <c r="AD140" s="10"/>
      <c r="AE140" s="10">
        <f t="shared" si="15"/>
        <v>1695</v>
      </c>
      <c r="AF140" s="10">
        <f t="shared" si="19"/>
        <v>1543</v>
      </c>
      <c r="AG140" s="76"/>
    </row>
    <row r="141" spans="1:33" s="7" customFormat="1" ht="120.6" customHeight="1" x14ac:dyDescent="0.25">
      <c r="A141" s="76" t="s">
        <v>29</v>
      </c>
      <c r="B141" s="76" t="s">
        <v>103</v>
      </c>
      <c r="C141" s="76" t="s">
        <v>443</v>
      </c>
      <c r="D141" s="76" t="s">
        <v>367</v>
      </c>
      <c r="E141" s="76" t="s">
        <v>425</v>
      </c>
      <c r="F141" s="76" t="s">
        <v>444</v>
      </c>
      <c r="G141" s="76" t="s">
        <v>445</v>
      </c>
      <c r="H141" s="76" t="s">
        <v>92</v>
      </c>
      <c r="I141" s="76" t="s">
        <v>404</v>
      </c>
      <c r="J141" s="84">
        <v>31354858463</v>
      </c>
      <c r="K141" s="84">
        <v>29942693211</v>
      </c>
      <c r="L141" s="84">
        <v>71657057561</v>
      </c>
      <c r="M141" s="84">
        <v>69652626048</v>
      </c>
      <c r="N141" s="84">
        <v>114771411981</v>
      </c>
      <c r="O141" s="84">
        <v>51859668447</v>
      </c>
      <c r="P141" s="76" t="s">
        <v>428</v>
      </c>
      <c r="Q141" s="8" t="s">
        <v>446</v>
      </c>
      <c r="R141" s="8" t="s">
        <v>447</v>
      </c>
      <c r="S141" s="8" t="s">
        <v>40</v>
      </c>
      <c r="T141" s="10">
        <v>137000</v>
      </c>
      <c r="U141" s="10">
        <v>30000</v>
      </c>
      <c r="V141" s="10">
        <v>32703</v>
      </c>
      <c r="W141" s="10">
        <v>52000</v>
      </c>
      <c r="X141" s="10">
        <v>57364</v>
      </c>
      <c r="Y141" s="10">
        <v>11000</v>
      </c>
      <c r="Z141" s="56">
        <v>8810</v>
      </c>
      <c r="AA141" s="56"/>
      <c r="AB141" s="10">
        <v>11000</v>
      </c>
      <c r="AC141" s="10"/>
      <c r="AD141" s="10"/>
      <c r="AE141" s="10">
        <f t="shared" si="15"/>
        <v>104000</v>
      </c>
      <c r="AF141" s="10">
        <f t="shared" si="19"/>
        <v>98877</v>
      </c>
      <c r="AG141" s="76" t="s">
        <v>408</v>
      </c>
    </row>
    <row r="142" spans="1:33" s="7" customFormat="1" ht="120.6" customHeight="1" x14ac:dyDescent="0.25">
      <c r="A142" s="76"/>
      <c r="B142" s="76"/>
      <c r="C142" s="76"/>
      <c r="D142" s="76"/>
      <c r="E142" s="76"/>
      <c r="F142" s="76"/>
      <c r="G142" s="76"/>
      <c r="H142" s="76"/>
      <c r="I142" s="76"/>
      <c r="J142" s="84"/>
      <c r="K142" s="84"/>
      <c r="L142" s="84"/>
      <c r="M142" s="84"/>
      <c r="N142" s="84"/>
      <c r="O142" s="84"/>
      <c r="P142" s="76"/>
      <c r="Q142" s="8" t="s">
        <v>448</v>
      </c>
      <c r="R142" s="8" t="s">
        <v>449</v>
      </c>
      <c r="S142" s="8" t="s">
        <v>40</v>
      </c>
      <c r="T142" s="10">
        <v>0</v>
      </c>
      <c r="U142" s="10">
        <v>600</v>
      </c>
      <c r="V142" s="10">
        <v>623</v>
      </c>
      <c r="W142" s="10">
        <v>2600</v>
      </c>
      <c r="X142" s="10">
        <v>2914</v>
      </c>
      <c r="Y142" s="10">
        <v>2650</v>
      </c>
      <c r="Z142" s="56">
        <v>0</v>
      </c>
      <c r="AA142" s="56"/>
      <c r="AB142" s="10">
        <v>2650</v>
      </c>
      <c r="AC142" s="10"/>
      <c r="AD142" s="10"/>
      <c r="AE142" s="10">
        <f t="shared" si="15"/>
        <v>8500</v>
      </c>
      <c r="AF142" s="10">
        <f t="shared" si="19"/>
        <v>3537</v>
      </c>
      <c r="AG142" s="76"/>
    </row>
    <row r="143" spans="1:33" s="7" customFormat="1" ht="120.6" customHeight="1" x14ac:dyDescent="0.25">
      <c r="A143" s="76"/>
      <c r="B143" s="76"/>
      <c r="C143" s="76"/>
      <c r="D143" s="76"/>
      <c r="E143" s="76"/>
      <c r="F143" s="76"/>
      <c r="G143" s="76"/>
      <c r="H143" s="76"/>
      <c r="I143" s="76"/>
      <c r="J143" s="84"/>
      <c r="K143" s="84"/>
      <c r="L143" s="84"/>
      <c r="M143" s="84"/>
      <c r="N143" s="84"/>
      <c r="O143" s="84"/>
      <c r="P143" s="76"/>
      <c r="Q143" s="8" t="s">
        <v>450</v>
      </c>
      <c r="R143" s="8" t="s">
        <v>451</v>
      </c>
      <c r="S143" s="8" t="s">
        <v>40</v>
      </c>
      <c r="T143" s="10">
        <v>0</v>
      </c>
      <c r="U143" s="10">
        <v>260</v>
      </c>
      <c r="V143" s="10">
        <v>792</v>
      </c>
      <c r="W143" s="10">
        <v>8500</v>
      </c>
      <c r="X143" s="10">
        <v>8650</v>
      </c>
      <c r="Y143" s="10">
        <v>200</v>
      </c>
      <c r="Z143" s="56">
        <v>0</v>
      </c>
      <c r="AA143" s="56"/>
      <c r="AB143" s="10">
        <v>200</v>
      </c>
      <c r="AC143" s="10"/>
      <c r="AD143" s="10"/>
      <c r="AE143" s="10">
        <f t="shared" si="15"/>
        <v>9160</v>
      </c>
      <c r="AF143" s="10">
        <f t="shared" si="19"/>
        <v>9442</v>
      </c>
      <c r="AG143" s="76"/>
    </row>
    <row r="144" spans="1:33" s="7" customFormat="1" ht="47.25" customHeight="1" x14ac:dyDescent="0.25">
      <c r="A144" s="74" t="s">
        <v>29</v>
      </c>
      <c r="B144" s="74" t="s">
        <v>103</v>
      </c>
      <c r="C144" s="74" t="s">
        <v>31</v>
      </c>
      <c r="D144" s="74" t="s">
        <v>367</v>
      </c>
      <c r="E144" s="74" t="s">
        <v>452</v>
      </c>
      <c r="F144" s="74" t="s">
        <v>453</v>
      </c>
      <c r="G144" s="74" t="s">
        <v>454</v>
      </c>
      <c r="H144" s="74" t="s">
        <v>106</v>
      </c>
      <c r="I144" s="74" t="s">
        <v>107</v>
      </c>
      <c r="J144" s="74"/>
      <c r="K144" s="74"/>
      <c r="L144" s="74"/>
      <c r="M144" s="74"/>
      <c r="N144" s="74"/>
      <c r="O144" s="74"/>
      <c r="P144" s="74"/>
      <c r="Q144" s="12" t="s">
        <v>455</v>
      </c>
      <c r="R144" s="12" t="s">
        <v>456</v>
      </c>
      <c r="S144" s="12" t="s">
        <v>86</v>
      </c>
      <c r="T144" s="12">
        <v>5</v>
      </c>
      <c r="U144" s="12">
        <v>19</v>
      </c>
      <c r="V144" s="12">
        <v>20</v>
      </c>
      <c r="W144" s="12">
        <v>43</v>
      </c>
      <c r="X144" s="12">
        <v>43</v>
      </c>
      <c r="Y144" s="12">
        <v>57</v>
      </c>
      <c r="Z144" s="85">
        <v>53</v>
      </c>
      <c r="AA144" s="85" t="s">
        <v>662</v>
      </c>
      <c r="AB144" s="12">
        <v>67</v>
      </c>
      <c r="AC144" s="12"/>
      <c r="AD144" s="12"/>
      <c r="AE144" s="12">
        <f t="shared" si="15"/>
        <v>67</v>
      </c>
      <c r="AF144" s="12">
        <f>+_xlfn.IFS(S144="Acumulado",V144+X144+Z144+AC144,S144="Capacidad",Z144,S144="Flujo",Z144,S144="Reducción",V144,S144="Stock",Z144)</f>
        <v>53</v>
      </c>
      <c r="AG144" s="74" t="s">
        <v>457</v>
      </c>
    </row>
    <row r="145" spans="1:33" s="7" customFormat="1" ht="47.25" customHeight="1" x14ac:dyDescent="0.25">
      <c r="A145" s="80"/>
      <c r="B145" s="80"/>
      <c r="C145" s="80"/>
      <c r="D145" s="80"/>
      <c r="E145" s="80"/>
      <c r="F145" s="80"/>
      <c r="G145" s="80"/>
      <c r="H145" s="80"/>
      <c r="I145" s="80"/>
      <c r="J145" s="80"/>
      <c r="K145" s="80"/>
      <c r="L145" s="80"/>
      <c r="M145" s="80"/>
      <c r="N145" s="80"/>
      <c r="O145" s="80"/>
      <c r="P145" s="80"/>
      <c r="Q145" s="12" t="s">
        <v>458</v>
      </c>
      <c r="R145" s="12" t="s">
        <v>459</v>
      </c>
      <c r="S145" s="12" t="s">
        <v>40</v>
      </c>
      <c r="T145" s="12">
        <v>8</v>
      </c>
      <c r="U145" s="12" t="s">
        <v>415</v>
      </c>
      <c r="V145" s="12" t="s">
        <v>415</v>
      </c>
      <c r="W145" s="12">
        <v>17</v>
      </c>
      <c r="X145" s="12">
        <v>17</v>
      </c>
      <c r="Y145" s="12">
        <v>17</v>
      </c>
      <c r="Z145" s="85">
        <v>11</v>
      </c>
      <c r="AA145" s="85" t="s">
        <v>659</v>
      </c>
      <c r="AB145" s="12">
        <v>14</v>
      </c>
      <c r="AC145" s="12"/>
      <c r="AD145" s="12"/>
      <c r="AE145" s="12">
        <v>48</v>
      </c>
      <c r="AF145" s="12">
        <f>+_xlfn.IFS(S145="Acumulado",X145+Z145+AC145,S145="Capacidad",Z145,S145="Flujo",Z145,S145="Reducción",V145,S145="Stock",Z145)</f>
        <v>28</v>
      </c>
      <c r="AG145" s="80"/>
    </row>
    <row r="146" spans="1:33" s="7" customFormat="1" ht="47.25" customHeight="1" x14ac:dyDescent="0.25">
      <c r="A146" s="80"/>
      <c r="B146" s="80"/>
      <c r="C146" s="80"/>
      <c r="D146" s="80"/>
      <c r="E146" s="80"/>
      <c r="F146" s="80"/>
      <c r="G146" s="80"/>
      <c r="H146" s="80"/>
      <c r="I146" s="80"/>
      <c r="J146" s="80"/>
      <c r="K146" s="80"/>
      <c r="L146" s="80"/>
      <c r="M146" s="80"/>
      <c r="N146" s="80"/>
      <c r="O146" s="80"/>
      <c r="P146" s="80"/>
      <c r="Q146" s="12" t="s">
        <v>460</v>
      </c>
      <c r="R146" s="12" t="s">
        <v>461</v>
      </c>
      <c r="S146" s="12" t="s">
        <v>136</v>
      </c>
      <c r="T146" s="12">
        <v>0</v>
      </c>
      <c r="U146" s="12" t="s">
        <v>415</v>
      </c>
      <c r="V146" s="12" t="s">
        <v>415</v>
      </c>
      <c r="W146" s="12">
        <v>3</v>
      </c>
      <c r="X146" s="12">
        <v>3</v>
      </c>
      <c r="Y146" s="12">
        <v>3</v>
      </c>
      <c r="Z146" s="85">
        <v>3</v>
      </c>
      <c r="AA146" s="85" t="s">
        <v>661</v>
      </c>
      <c r="AB146" s="12">
        <v>3</v>
      </c>
      <c r="AC146" s="12"/>
      <c r="AD146" s="12"/>
      <c r="AE146" s="12">
        <f>+_xlfn.IFS(S146="Acumulado",U146+W146+Y146+AB146,S146="Capacidad",AB146,S146="Flujo",AB146,S146="Reducción",AB146,S146="Stock",AB146)</f>
        <v>3</v>
      </c>
      <c r="AF146" s="12">
        <f>+_xlfn.IFS(S146="Acumulado",V146+X146+Z146+AC146,S146="Capacidad",Z146,S146="Flujo",Z146,S146="Reducción",Z146,S146="Stock",Z146)</f>
        <v>3</v>
      </c>
      <c r="AG146" s="80"/>
    </row>
    <row r="147" spans="1:33" s="7" customFormat="1" ht="47.25" customHeight="1" x14ac:dyDescent="0.25">
      <c r="A147" s="80"/>
      <c r="B147" s="80"/>
      <c r="C147" s="80"/>
      <c r="D147" s="80"/>
      <c r="E147" s="80"/>
      <c r="F147" s="80"/>
      <c r="G147" s="80"/>
      <c r="H147" s="80"/>
      <c r="I147" s="80"/>
      <c r="J147" s="80"/>
      <c r="K147" s="80"/>
      <c r="L147" s="80"/>
      <c r="M147" s="80"/>
      <c r="N147" s="80"/>
      <c r="O147" s="80"/>
      <c r="P147" s="80"/>
      <c r="Q147" s="12" t="s">
        <v>462</v>
      </c>
      <c r="R147" s="12" t="s">
        <v>463</v>
      </c>
      <c r="S147" s="12" t="s">
        <v>40</v>
      </c>
      <c r="T147" s="12">
        <v>0</v>
      </c>
      <c r="U147" s="12" t="s">
        <v>415</v>
      </c>
      <c r="V147" s="12" t="s">
        <v>415</v>
      </c>
      <c r="W147" s="12">
        <v>50</v>
      </c>
      <c r="X147" s="12">
        <v>55</v>
      </c>
      <c r="Y147" s="12">
        <v>65</v>
      </c>
      <c r="Z147" s="85">
        <v>65</v>
      </c>
      <c r="AA147" s="85" t="s">
        <v>660</v>
      </c>
      <c r="AB147" s="12">
        <v>150</v>
      </c>
      <c r="AC147" s="12"/>
      <c r="AD147" s="12"/>
      <c r="AE147" s="12">
        <v>150</v>
      </c>
      <c r="AF147" s="12">
        <v>65</v>
      </c>
      <c r="AG147" s="80"/>
    </row>
    <row r="148" spans="1:33" s="7" customFormat="1" ht="31.5" x14ac:dyDescent="0.25">
      <c r="A148" s="81" t="s">
        <v>29</v>
      </c>
      <c r="B148" s="81" t="s">
        <v>103</v>
      </c>
      <c r="C148" s="81" t="s">
        <v>31</v>
      </c>
      <c r="D148" s="81" t="s">
        <v>367</v>
      </c>
      <c r="E148" s="81" t="s">
        <v>452</v>
      </c>
      <c r="F148" s="81" t="s">
        <v>464</v>
      </c>
      <c r="G148" s="81" t="s">
        <v>465</v>
      </c>
      <c r="H148" s="81" t="s">
        <v>106</v>
      </c>
      <c r="I148" s="81" t="s">
        <v>107</v>
      </c>
      <c r="J148" s="81"/>
      <c r="K148" s="81"/>
      <c r="L148" s="81"/>
      <c r="M148" s="81"/>
      <c r="N148" s="81"/>
      <c r="O148" s="81"/>
      <c r="P148" s="81"/>
      <c r="Q148" s="12" t="s">
        <v>466</v>
      </c>
      <c r="R148" s="12" t="s">
        <v>467</v>
      </c>
      <c r="S148" s="12" t="s">
        <v>136</v>
      </c>
      <c r="T148" s="12">
        <v>0</v>
      </c>
      <c r="U148" s="12">
        <v>1</v>
      </c>
      <c r="V148" s="12">
        <v>1</v>
      </c>
      <c r="W148" s="12">
        <v>0</v>
      </c>
      <c r="X148" s="12"/>
      <c r="Y148" s="12">
        <v>0</v>
      </c>
      <c r="Z148" s="52"/>
      <c r="AA148" s="52"/>
      <c r="AB148" s="12">
        <v>0</v>
      </c>
      <c r="AC148" s="12"/>
      <c r="AD148" s="12"/>
      <c r="AE148" s="12">
        <v>1</v>
      </c>
      <c r="AF148" s="12">
        <f>+_xlfn.IFS(S148="Acumulado",V148+X148+Z148+AC148,S148="Capacidad",Z148,S148="Flujo",Z148,S148="Reducción",Z148,S148="Stock",V148)</f>
        <v>1</v>
      </c>
      <c r="AG148" s="81" t="s">
        <v>152</v>
      </c>
    </row>
    <row r="149" spans="1:33" s="7" customFormat="1" ht="31.5" x14ac:dyDescent="0.25">
      <c r="A149" s="81"/>
      <c r="B149" s="81"/>
      <c r="C149" s="81"/>
      <c r="D149" s="81"/>
      <c r="E149" s="81"/>
      <c r="F149" s="81"/>
      <c r="G149" s="81"/>
      <c r="H149" s="81"/>
      <c r="I149" s="81"/>
      <c r="J149" s="81"/>
      <c r="K149" s="81"/>
      <c r="L149" s="81"/>
      <c r="M149" s="81"/>
      <c r="N149" s="81"/>
      <c r="O149" s="81"/>
      <c r="P149" s="81"/>
      <c r="Q149" s="12" t="s">
        <v>468</v>
      </c>
      <c r="R149" s="12" t="s">
        <v>469</v>
      </c>
      <c r="S149" s="12" t="s">
        <v>113</v>
      </c>
      <c r="T149" s="12">
        <v>0</v>
      </c>
      <c r="U149" s="12">
        <v>82</v>
      </c>
      <c r="V149" s="12">
        <v>82</v>
      </c>
      <c r="W149" s="12">
        <v>0</v>
      </c>
      <c r="X149" s="12"/>
      <c r="Y149" s="12">
        <v>0</v>
      </c>
      <c r="Z149" s="52"/>
      <c r="AA149" s="52"/>
      <c r="AB149" s="12">
        <v>0</v>
      </c>
      <c r="AC149" s="12"/>
      <c r="AD149" s="12"/>
      <c r="AE149" s="12">
        <v>82</v>
      </c>
      <c r="AF149" s="13">
        <f>+_xlfn.IFS(S149="Acumulado",V149+X149+Z149+AC149,S149="Capacidad",X149,S149="Flujo",V149,S149="Reducción",V149,S149="Stock",X149)</f>
        <v>82</v>
      </c>
      <c r="AG149" s="81"/>
    </row>
    <row r="150" spans="1:33" s="7" customFormat="1" ht="31.5" x14ac:dyDescent="0.25">
      <c r="A150" s="81"/>
      <c r="B150" s="81"/>
      <c r="C150" s="81"/>
      <c r="D150" s="81"/>
      <c r="E150" s="81"/>
      <c r="F150" s="81"/>
      <c r="G150" s="81"/>
      <c r="H150" s="81"/>
      <c r="I150" s="81"/>
      <c r="J150" s="81"/>
      <c r="K150" s="81"/>
      <c r="L150" s="81"/>
      <c r="M150" s="81"/>
      <c r="N150" s="81"/>
      <c r="O150" s="81"/>
      <c r="P150" s="81"/>
      <c r="Q150" s="12" t="s">
        <v>470</v>
      </c>
      <c r="R150" s="12" t="s">
        <v>471</v>
      </c>
      <c r="S150" s="12" t="s">
        <v>113</v>
      </c>
      <c r="T150" s="19">
        <v>0</v>
      </c>
      <c r="U150" s="19">
        <v>1</v>
      </c>
      <c r="V150" s="20">
        <v>1</v>
      </c>
      <c r="W150" s="19">
        <v>0</v>
      </c>
      <c r="X150" s="12"/>
      <c r="Y150" s="19">
        <v>0</v>
      </c>
      <c r="Z150" s="52"/>
      <c r="AA150" s="52"/>
      <c r="AB150" s="19">
        <v>0</v>
      </c>
      <c r="AC150" s="12"/>
      <c r="AD150" s="12"/>
      <c r="AE150" s="20">
        <v>1</v>
      </c>
      <c r="AF150" s="20">
        <f>+_xlfn.IFS(S150="Acumulado",V150+X150+Z150+AC150,S150="Capacidad",X150,S150="Flujo",V150,S150="Reducción",V150,S150="Stock",X150)</f>
        <v>1</v>
      </c>
      <c r="AG150" s="81"/>
    </row>
    <row r="151" spans="1:33" s="7" customFormat="1" ht="90" customHeight="1" x14ac:dyDescent="0.25">
      <c r="A151" s="81"/>
      <c r="B151" s="81"/>
      <c r="C151" s="81"/>
      <c r="D151" s="81"/>
      <c r="E151" s="81"/>
      <c r="F151" s="81"/>
      <c r="G151" s="81"/>
      <c r="H151" s="81"/>
      <c r="I151" s="81"/>
      <c r="J151" s="81"/>
      <c r="K151" s="81"/>
      <c r="L151" s="81"/>
      <c r="M151" s="81"/>
      <c r="N151" s="81"/>
      <c r="O151" s="81"/>
      <c r="P151" s="81"/>
      <c r="Q151" s="12" t="s">
        <v>472</v>
      </c>
      <c r="R151" s="12" t="s">
        <v>473</v>
      </c>
      <c r="S151" s="12" t="s">
        <v>113</v>
      </c>
      <c r="T151" s="19">
        <v>0</v>
      </c>
      <c r="U151" s="20">
        <v>1</v>
      </c>
      <c r="V151" s="20">
        <v>0</v>
      </c>
      <c r="W151" s="19">
        <v>1</v>
      </c>
      <c r="X151" s="19">
        <v>1</v>
      </c>
      <c r="Y151" s="19">
        <v>1</v>
      </c>
      <c r="Z151" s="54">
        <v>0.64</v>
      </c>
      <c r="AA151" s="52"/>
      <c r="AB151" s="19">
        <v>1</v>
      </c>
      <c r="AC151" s="12"/>
      <c r="AD151" s="12"/>
      <c r="AE151" s="20">
        <v>1</v>
      </c>
      <c r="AF151" s="20">
        <f>+_xlfn.IFS(S151="Acumulado",V151+X151+Z151+AC151,S151="Capacidad",Z151,S151="Flujo",Z151,S151="Reducción",Z151,S151="Stock",Z151)</f>
        <v>0.64</v>
      </c>
      <c r="AG151" s="81"/>
    </row>
    <row r="152" spans="1:33" s="7" customFormat="1" ht="90" customHeight="1" x14ac:dyDescent="0.25">
      <c r="A152" s="81"/>
      <c r="B152" s="81"/>
      <c r="C152" s="81"/>
      <c r="D152" s="81"/>
      <c r="E152" s="81"/>
      <c r="F152" s="81"/>
      <c r="G152" s="81"/>
      <c r="H152" s="81"/>
      <c r="I152" s="81"/>
      <c r="J152" s="81"/>
      <c r="K152" s="81"/>
      <c r="L152" s="81"/>
      <c r="M152" s="81"/>
      <c r="N152" s="81"/>
      <c r="O152" s="81"/>
      <c r="P152" s="81"/>
      <c r="Q152" s="12" t="s">
        <v>474</v>
      </c>
      <c r="R152" s="12" t="s">
        <v>475</v>
      </c>
      <c r="S152" s="12" t="s">
        <v>113</v>
      </c>
      <c r="T152" s="19">
        <v>0</v>
      </c>
      <c r="U152" s="19">
        <v>0.82</v>
      </c>
      <c r="V152" s="20">
        <v>0</v>
      </c>
      <c r="W152" s="19">
        <v>0.9</v>
      </c>
      <c r="X152" s="24">
        <v>0.9</v>
      </c>
      <c r="Y152" s="19">
        <v>0.95</v>
      </c>
      <c r="Z152" s="54">
        <v>0.6</v>
      </c>
      <c r="AA152" s="52"/>
      <c r="AB152" s="19">
        <v>0.95</v>
      </c>
      <c r="AC152" s="12"/>
      <c r="AD152" s="12"/>
      <c r="AE152" s="20">
        <v>0.95</v>
      </c>
      <c r="AF152" s="20">
        <f>+_xlfn.IFS(S152="Acumulado",V152+X152+Z152+AC152,S152="Capacidad",Z152,S152="Flujo",Z152,S152="Reducción",Z152,S152="Stock",Z152)</f>
        <v>0.6</v>
      </c>
      <c r="AG152" s="81"/>
    </row>
    <row r="153" spans="1:33" s="7" customFormat="1" ht="90" customHeight="1" x14ac:dyDescent="0.25">
      <c r="A153" s="81"/>
      <c r="B153" s="81"/>
      <c r="C153" s="81"/>
      <c r="D153" s="81"/>
      <c r="E153" s="81"/>
      <c r="F153" s="81"/>
      <c r="G153" s="81"/>
      <c r="H153" s="81"/>
      <c r="I153" s="81"/>
      <c r="J153" s="81"/>
      <c r="K153" s="81"/>
      <c r="L153" s="81"/>
      <c r="M153" s="81"/>
      <c r="N153" s="81"/>
      <c r="O153" s="81"/>
      <c r="P153" s="81"/>
      <c r="Q153" s="12" t="s">
        <v>476</v>
      </c>
      <c r="R153" s="12" t="s">
        <v>477</v>
      </c>
      <c r="S153" s="12" t="s">
        <v>113</v>
      </c>
      <c r="T153" s="19">
        <v>0</v>
      </c>
      <c r="U153" s="19">
        <v>1</v>
      </c>
      <c r="V153" s="20">
        <v>0</v>
      </c>
      <c r="W153" s="19">
        <v>1</v>
      </c>
      <c r="X153" s="24">
        <v>1</v>
      </c>
      <c r="Y153" s="19">
        <v>1</v>
      </c>
      <c r="Z153" s="54">
        <v>0.64</v>
      </c>
      <c r="AA153" s="52"/>
      <c r="AB153" s="19">
        <v>1</v>
      </c>
      <c r="AC153" s="12"/>
      <c r="AD153" s="12"/>
      <c r="AE153" s="20">
        <v>1</v>
      </c>
      <c r="AF153" s="20">
        <f>+_xlfn.IFS(S153="Acumulado",V153+X153+Z153+AC153,S153="Capacidad",Z153,S153="Flujo",Z153,S153="Reducción",Z153,S153="Stock",Z153)</f>
        <v>0.64</v>
      </c>
      <c r="AG153" s="81"/>
    </row>
    <row r="154" spans="1:33" s="7" customFormat="1" ht="97.5" customHeight="1" x14ac:dyDescent="0.25">
      <c r="A154" s="76" t="s">
        <v>29</v>
      </c>
      <c r="B154" s="76" t="s">
        <v>478</v>
      </c>
      <c r="C154" s="76" t="s">
        <v>31</v>
      </c>
      <c r="D154" s="76" t="s">
        <v>479</v>
      </c>
      <c r="E154" s="76" t="s">
        <v>480</v>
      </c>
      <c r="F154" s="76" t="s">
        <v>481</v>
      </c>
      <c r="G154" s="76" t="s">
        <v>482</v>
      </c>
      <c r="H154" s="76" t="s">
        <v>483</v>
      </c>
      <c r="I154" s="76" t="s">
        <v>484</v>
      </c>
      <c r="J154" s="76"/>
      <c r="K154" s="76"/>
      <c r="L154" s="76"/>
      <c r="M154" s="76"/>
      <c r="N154" s="76"/>
      <c r="O154" s="76"/>
      <c r="P154" s="76"/>
      <c r="Q154" s="8" t="s">
        <v>485</v>
      </c>
      <c r="R154" s="8" t="s">
        <v>486</v>
      </c>
      <c r="S154" s="8" t="s">
        <v>113</v>
      </c>
      <c r="T154" s="16">
        <v>1</v>
      </c>
      <c r="U154" s="16">
        <v>0</v>
      </c>
      <c r="V154" s="16">
        <v>0</v>
      </c>
      <c r="W154" s="16">
        <v>1</v>
      </c>
      <c r="X154" s="16">
        <v>1</v>
      </c>
      <c r="Y154" s="16">
        <v>1</v>
      </c>
      <c r="Z154" s="55">
        <v>0.6</v>
      </c>
      <c r="AA154" s="55"/>
      <c r="AB154" s="16">
        <v>1</v>
      </c>
      <c r="AC154" s="43"/>
      <c r="AD154" s="43"/>
      <c r="AE154" s="16">
        <v>1</v>
      </c>
      <c r="AF154" s="16">
        <f>+_xlfn.IFS(S154="Acumulado",V154+X154+Z154+AC154,S154="Capacidad",Z154,S154="Flujo",Z154,S154="Reducción",Z154,S154="Stock",Z154)</f>
        <v>0.6</v>
      </c>
      <c r="AG154" s="76" t="s">
        <v>487</v>
      </c>
    </row>
    <row r="155" spans="1:33" s="7" customFormat="1" ht="80.25" customHeight="1" x14ac:dyDescent="0.25">
      <c r="A155" s="76"/>
      <c r="B155" s="76"/>
      <c r="C155" s="76"/>
      <c r="D155" s="76"/>
      <c r="E155" s="76"/>
      <c r="F155" s="76"/>
      <c r="G155" s="76"/>
      <c r="H155" s="76"/>
      <c r="I155" s="76"/>
      <c r="J155" s="76"/>
      <c r="K155" s="76"/>
      <c r="L155" s="76"/>
      <c r="M155" s="76"/>
      <c r="N155" s="76"/>
      <c r="O155" s="76"/>
      <c r="P155" s="76"/>
      <c r="Q155" s="8" t="s">
        <v>488</v>
      </c>
      <c r="R155" s="8" t="s">
        <v>489</v>
      </c>
      <c r="S155" s="8" t="s">
        <v>113</v>
      </c>
      <c r="T155" s="16">
        <v>1</v>
      </c>
      <c r="U155" s="16">
        <v>1</v>
      </c>
      <c r="V155" s="16">
        <v>1</v>
      </c>
      <c r="W155" s="16">
        <v>1</v>
      </c>
      <c r="X155" s="16">
        <v>1</v>
      </c>
      <c r="Y155" s="16">
        <v>1</v>
      </c>
      <c r="Z155" s="55">
        <v>0.67</v>
      </c>
      <c r="AA155" s="50"/>
      <c r="AB155" s="16">
        <v>1</v>
      </c>
      <c r="AC155" s="8"/>
      <c r="AD155" s="8"/>
      <c r="AE155" s="16">
        <f t="shared" ref="AE155:AE163" si="20">+_xlfn.IFS(S155="Acumulado",U155+W155+Y155+AB155,S155="Capacidad",AB155,S155="Flujo",AB155,S155="Reducción",AB155,S155="Stock",AB155)</f>
        <v>1</v>
      </c>
      <c r="AF155" s="16">
        <f>+_xlfn.IFS(S155="Acumulado",V155+X155+Z155+AC155,S155="Capacidad",X155,S155="Flujo",Z155,S155="Reducción",V155,S155="Stock",X155)</f>
        <v>0.67</v>
      </c>
      <c r="AG155" s="76"/>
    </row>
    <row r="156" spans="1:33" s="7" customFormat="1" ht="47.25" x14ac:dyDescent="0.25">
      <c r="A156" s="76"/>
      <c r="B156" s="76"/>
      <c r="C156" s="76"/>
      <c r="D156" s="76"/>
      <c r="E156" s="76"/>
      <c r="F156" s="76"/>
      <c r="G156" s="76"/>
      <c r="H156" s="76"/>
      <c r="I156" s="76"/>
      <c r="J156" s="76"/>
      <c r="K156" s="76"/>
      <c r="L156" s="76"/>
      <c r="M156" s="76"/>
      <c r="N156" s="76"/>
      <c r="O156" s="76"/>
      <c r="P156" s="76"/>
      <c r="Q156" s="8" t="s">
        <v>490</v>
      </c>
      <c r="R156" s="8" t="s">
        <v>491</v>
      </c>
      <c r="S156" s="8" t="s">
        <v>113</v>
      </c>
      <c r="T156" s="16">
        <v>1</v>
      </c>
      <c r="U156" s="16">
        <v>1</v>
      </c>
      <c r="V156" s="16">
        <v>1</v>
      </c>
      <c r="W156" s="16">
        <v>1</v>
      </c>
      <c r="X156" s="16">
        <v>1</v>
      </c>
      <c r="Y156" s="16">
        <v>1</v>
      </c>
      <c r="Z156" s="55">
        <v>0.7</v>
      </c>
      <c r="AA156" s="50"/>
      <c r="AB156" s="16">
        <v>1</v>
      </c>
      <c r="AC156" s="8"/>
      <c r="AD156" s="8"/>
      <c r="AE156" s="16">
        <f t="shared" si="20"/>
        <v>1</v>
      </c>
      <c r="AF156" s="16">
        <f>+_xlfn.IFS(S156="Acumulado",V156+X156+Z156+AC156,S156="Capacidad",Z156,S156="Flujo",Z156,S156="Reducción",Z156,S156="Stock",Z156)</f>
        <v>0.7</v>
      </c>
      <c r="AG156" s="76"/>
    </row>
    <row r="157" spans="1:33" s="7" customFormat="1" ht="111" customHeight="1" x14ac:dyDescent="0.25">
      <c r="A157" s="76" t="s">
        <v>29</v>
      </c>
      <c r="B157" s="76" t="s">
        <v>478</v>
      </c>
      <c r="C157" s="76" t="s">
        <v>193</v>
      </c>
      <c r="D157" s="76" t="s">
        <v>492</v>
      </c>
      <c r="E157" s="76" t="s">
        <v>493</v>
      </c>
      <c r="F157" s="76" t="s">
        <v>494</v>
      </c>
      <c r="G157" s="76" t="s">
        <v>495</v>
      </c>
      <c r="H157" s="76" t="s">
        <v>496</v>
      </c>
      <c r="I157" s="76" t="s">
        <v>497</v>
      </c>
      <c r="J157" s="84">
        <v>25239231363</v>
      </c>
      <c r="K157" s="84">
        <v>22735930068</v>
      </c>
      <c r="L157" s="84">
        <v>32366800000</v>
      </c>
      <c r="M157" s="84">
        <v>31671535019.139999</v>
      </c>
      <c r="N157" s="84">
        <v>46797257092</v>
      </c>
      <c r="O157" s="84">
        <v>17185442857.73</v>
      </c>
      <c r="P157" s="76" t="s">
        <v>498</v>
      </c>
      <c r="Q157" s="8" t="s">
        <v>499</v>
      </c>
      <c r="R157" s="40" t="s">
        <v>500</v>
      </c>
      <c r="S157" s="8" t="s">
        <v>113</v>
      </c>
      <c r="T157" s="35">
        <v>0.997</v>
      </c>
      <c r="U157" s="35">
        <v>0.997</v>
      </c>
      <c r="V157" s="8">
        <v>99.98</v>
      </c>
      <c r="W157" s="35">
        <v>0.997</v>
      </c>
      <c r="X157" s="44">
        <v>0.99919999999999998</v>
      </c>
      <c r="Y157" s="35">
        <v>0.997</v>
      </c>
      <c r="Z157" s="62">
        <v>1</v>
      </c>
      <c r="AA157" s="50"/>
      <c r="AB157" s="35">
        <v>0.997</v>
      </c>
      <c r="AC157" s="8"/>
      <c r="AD157" s="8"/>
      <c r="AE157" s="40">
        <f t="shared" si="20"/>
        <v>0.997</v>
      </c>
      <c r="AF157" s="16">
        <f>+_xlfn.IFS(S157="Acumulado",V157+X157+Z157+AC157,S157="Capacidad",Z157,S157="Flujo",Z157,S157="Reducción",Z157,S157="Stock",Z157)</f>
        <v>1</v>
      </c>
      <c r="AG157" s="76" t="s">
        <v>501</v>
      </c>
    </row>
    <row r="158" spans="1:33" s="7" customFormat="1" ht="111" customHeight="1" x14ac:dyDescent="0.25">
      <c r="A158" s="76"/>
      <c r="B158" s="76"/>
      <c r="C158" s="76"/>
      <c r="D158" s="76"/>
      <c r="E158" s="76"/>
      <c r="F158" s="76"/>
      <c r="G158" s="76"/>
      <c r="H158" s="76"/>
      <c r="I158" s="76"/>
      <c r="J158" s="84"/>
      <c r="K158" s="84"/>
      <c r="L158" s="84"/>
      <c r="M158" s="84"/>
      <c r="N158" s="84"/>
      <c r="O158" s="84"/>
      <c r="P158" s="76"/>
      <c r="Q158" s="8" t="s">
        <v>502</v>
      </c>
      <c r="R158" s="8" t="s">
        <v>503</v>
      </c>
      <c r="S158" s="8" t="s">
        <v>136</v>
      </c>
      <c r="T158" s="8">
        <v>1</v>
      </c>
      <c r="U158" s="8">
        <v>1</v>
      </c>
      <c r="V158" s="8">
        <v>1</v>
      </c>
      <c r="W158" s="8">
        <v>1</v>
      </c>
      <c r="X158" s="8">
        <v>1</v>
      </c>
      <c r="Y158" s="8">
        <v>1</v>
      </c>
      <c r="Z158" s="50">
        <v>0</v>
      </c>
      <c r="AA158" s="50"/>
      <c r="AB158" s="8">
        <v>1</v>
      </c>
      <c r="AC158" s="8"/>
      <c r="AD158" s="8"/>
      <c r="AE158" s="8">
        <f t="shared" si="20"/>
        <v>1</v>
      </c>
      <c r="AF158" s="10">
        <f>+_xlfn.IFS(S158="Acumulado",V158+X158+Z158+AC158,S158="Capacidad",X158,S158="Flujo",X158,S158="Reducción",V158,S158="Stock",Z158)</f>
        <v>0</v>
      </c>
      <c r="AG158" s="76"/>
    </row>
    <row r="159" spans="1:33" s="7" customFormat="1" ht="212.1" customHeight="1" x14ac:dyDescent="0.25">
      <c r="A159" s="8" t="s">
        <v>29</v>
      </c>
      <c r="B159" s="8" t="s">
        <v>478</v>
      </c>
      <c r="C159" s="8" t="s">
        <v>31</v>
      </c>
      <c r="D159" s="8" t="s">
        <v>492</v>
      </c>
      <c r="E159" s="8" t="s">
        <v>504</v>
      </c>
      <c r="F159" s="8" t="s">
        <v>505</v>
      </c>
      <c r="G159" s="8" t="s">
        <v>506</v>
      </c>
      <c r="H159" s="8" t="s">
        <v>507</v>
      </c>
      <c r="I159" s="8" t="s">
        <v>508</v>
      </c>
      <c r="J159" s="15"/>
      <c r="K159" s="15"/>
      <c r="L159" s="15"/>
      <c r="M159" s="15"/>
      <c r="N159" s="15"/>
      <c r="O159" s="15"/>
      <c r="P159" s="8"/>
      <c r="Q159" s="8" t="s">
        <v>509</v>
      </c>
      <c r="R159" s="8" t="s">
        <v>510</v>
      </c>
      <c r="S159" s="8" t="s">
        <v>40</v>
      </c>
      <c r="T159" s="8">
        <v>1</v>
      </c>
      <c r="U159" s="8">
        <v>1</v>
      </c>
      <c r="V159" s="8">
        <v>1</v>
      </c>
      <c r="W159" s="8">
        <v>1</v>
      </c>
      <c r="X159" s="8">
        <v>1</v>
      </c>
      <c r="Y159" s="8">
        <v>4</v>
      </c>
      <c r="Z159" s="50">
        <v>2</v>
      </c>
      <c r="AA159" s="50"/>
      <c r="AB159" s="8">
        <v>4</v>
      </c>
      <c r="AC159" s="8"/>
      <c r="AD159" s="8"/>
      <c r="AE159" s="8">
        <v>10</v>
      </c>
      <c r="AF159" s="8">
        <f t="shared" ref="AF159:AF160" si="21">+_xlfn.IFS(S159="Acumulado",V159+X159+Z159+AC159,S159="Capacidad",Z159,S159="Flujo",Z159,S159="Reducción",V159,S159="Stock",Z159)</f>
        <v>4</v>
      </c>
      <c r="AG159" s="8" t="s">
        <v>511</v>
      </c>
    </row>
    <row r="160" spans="1:33" s="7" customFormat="1" ht="173.25" x14ac:dyDescent="0.25">
      <c r="A160" s="8" t="s">
        <v>29</v>
      </c>
      <c r="B160" s="8" t="s">
        <v>478</v>
      </c>
      <c r="C160" s="8" t="s">
        <v>31</v>
      </c>
      <c r="D160" s="8" t="s">
        <v>492</v>
      </c>
      <c r="E160" s="8" t="s">
        <v>504</v>
      </c>
      <c r="F160" s="8" t="s">
        <v>512</v>
      </c>
      <c r="G160" s="8" t="s">
        <v>513</v>
      </c>
      <c r="H160" s="8" t="s">
        <v>507</v>
      </c>
      <c r="I160" s="8" t="s">
        <v>508</v>
      </c>
      <c r="J160" s="15"/>
      <c r="K160" s="15"/>
      <c r="L160" s="15"/>
      <c r="M160" s="15"/>
      <c r="N160" s="15"/>
      <c r="O160" s="15"/>
      <c r="P160" s="8"/>
      <c r="Q160" s="8" t="s">
        <v>514</v>
      </c>
      <c r="R160" s="8" t="s">
        <v>515</v>
      </c>
      <c r="S160" s="8" t="s">
        <v>40</v>
      </c>
      <c r="T160" s="8">
        <v>1</v>
      </c>
      <c r="U160" s="8">
        <v>1</v>
      </c>
      <c r="V160" s="8">
        <v>1</v>
      </c>
      <c r="W160" s="8">
        <v>1</v>
      </c>
      <c r="X160" s="8">
        <v>1</v>
      </c>
      <c r="Y160" s="8">
        <v>4</v>
      </c>
      <c r="Z160" s="50">
        <v>2</v>
      </c>
      <c r="AA160" s="50"/>
      <c r="AB160" s="8">
        <v>4</v>
      </c>
      <c r="AC160" s="8"/>
      <c r="AD160" s="8"/>
      <c r="AE160" s="8">
        <v>10</v>
      </c>
      <c r="AF160" s="8">
        <f t="shared" si="21"/>
        <v>4</v>
      </c>
      <c r="AG160" s="8" t="s">
        <v>511</v>
      </c>
    </row>
    <row r="161" spans="1:33" s="7" customFormat="1" ht="92.25" customHeight="1" x14ac:dyDescent="0.25">
      <c r="A161" s="65" t="s">
        <v>29</v>
      </c>
      <c r="B161" s="65" t="s">
        <v>478</v>
      </c>
      <c r="C161" s="65" t="s">
        <v>31</v>
      </c>
      <c r="D161" s="65" t="s">
        <v>492</v>
      </c>
      <c r="E161" s="65" t="s">
        <v>516</v>
      </c>
      <c r="F161" s="65" t="s">
        <v>517</v>
      </c>
      <c r="G161" s="65" t="s">
        <v>518</v>
      </c>
      <c r="H161" s="65" t="s">
        <v>519</v>
      </c>
      <c r="I161" s="65" t="s">
        <v>516</v>
      </c>
      <c r="J161" s="65"/>
      <c r="K161" s="65"/>
      <c r="L161" s="65"/>
      <c r="M161" s="65"/>
      <c r="N161" s="84">
        <v>652000000</v>
      </c>
      <c r="O161" s="84">
        <v>0</v>
      </c>
      <c r="P161" s="65" t="s">
        <v>520</v>
      </c>
      <c r="Q161" s="8" t="s">
        <v>521</v>
      </c>
      <c r="R161" s="8" t="s">
        <v>522</v>
      </c>
      <c r="S161" s="8" t="s">
        <v>86</v>
      </c>
      <c r="T161" s="17">
        <v>0.3</v>
      </c>
      <c r="U161" s="17">
        <v>0.5</v>
      </c>
      <c r="V161" s="16">
        <v>0.5</v>
      </c>
      <c r="W161" s="17">
        <v>0.7</v>
      </c>
      <c r="X161" s="16">
        <v>0.7</v>
      </c>
      <c r="Y161" s="17">
        <v>0.8</v>
      </c>
      <c r="Z161" s="60">
        <v>0.76</v>
      </c>
      <c r="AA161" s="55"/>
      <c r="AB161" s="17">
        <v>1</v>
      </c>
      <c r="AC161" s="8"/>
      <c r="AD161" s="8"/>
      <c r="AE161" s="16">
        <f t="shared" si="20"/>
        <v>1</v>
      </c>
      <c r="AF161" s="40">
        <f>+_xlfn.IFS(S161="Acumulado",V161+X161+Z161+AC161,S161="Capacidad",Z161,S161="Flujo",Z161,S161="Reducción",V161,S161="Stock",Z161)</f>
        <v>0.76</v>
      </c>
      <c r="AG161" s="65" t="s">
        <v>523</v>
      </c>
    </row>
    <row r="162" spans="1:33" s="7" customFormat="1" ht="153" customHeight="1" x14ac:dyDescent="0.25">
      <c r="A162" s="67"/>
      <c r="B162" s="67"/>
      <c r="C162" s="67"/>
      <c r="D162" s="67"/>
      <c r="E162" s="67"/>
      <c r="F162" s="67"/>
      <c r="G162" s="67"/>
      <c r="H162" s="67"/>
      <c r="I162" s="67"/>
      <c r="J162" s="67"/>
      <c r="K162" s="67"/>
      <c r="L162" s="67"/>
      <c r="M162" s="67"/>
      <c r="N162" s="84"/>
      <c r="O162" s="84"/>
      <c r="P162" s="67"/>
      <c r="Q162" s="8" t="s">
        <v>524</v>
      </c>
      <c r="R162" s="8" t="s">
        <v>525</v>
      </c>
      <c r="S162" s="8" t="s">
        <v>86</v>
      </c>
      <c r="T162" s="17">
        <v>0.1</v>
      </c>
      <c r="U162" s="17">
        <v>0</v>
      </c>
      <c r="V162" s="16">
        <v>0</v>
      </c>
      <c r="W162" s="17">
        <v>0.8</v>
      </c>
      <c r="X162" s="16">
        <v>0.8</v>
      </c>
      <c r="Y162" s="17">
        <v>0.9</v>
      </c>
      <c r="Z162" s="63">
        <v>0.83499999999999996</v>
      </c>
      <c r="AA162" s="55"/>
      <c r="AB162" s="17">
        <v>1</v>
      </c>
      <c r="AC162" s="8"/>
      <c r="AD162" s="8"/>
      <c r="AE162" s="16">
        <f t="shared" si="20"/>
        <v>1</v>
      </c>
      <c r="AF162" s="45">
        <f>+_xlfn.IFS(S162="Acumulado",V162+X162+Z162+AC162,S162="Capacidad",Z162,S162="Flujo",Z162,S162="Reducción",V162,S162="Stock",Z162)</f>
        <v>0.83499999999999996</v>
      </c>
      <c r="AG162" s="67"/>
    </row>
    <row r="163" spans="1:33" s="7" customFormat="1" ht="57" customHeight="1" x14ac:dyDescent="0.25">
      <c r="A163" s="76" t="s">
        <v>29</v>
      </c>
      <c r="B163" s="76" t="s">
        <v>478</v>
      </c>
      <c r="C163" s="76" t="s">
        <v>31</v>
      </c>
      <c r="D163" s="76" t="s">
        <v>492</v>
      </c>
      <c r="E163" s="76" t="s">
        <v>504</v>
      </c>
      <c r="F163" s="76" t="s">
        <v>526</v>
      </c>
      <c r="G163" s="76" t="s">
        <v>527</v>
      </c>
      <c r="H163" s="76" t="s">
        <v>528</v>
      </c>
      <c r="I163" s="76" t="s">
        <v>529</v>
      </c>
      <c r="J163" s="76"/>
      <c r="K163" s="76"/>
      <c r="L163" s="76"/>
      <c r="M163" s="76"/>
      <c r="N163" s="76"/>
      <c r="O163" s="76"/>
      <c r="P163" s="76"/>
      <c r="Q163" s="8" t="s">
        <v>530</v>
      </c>
      <c r="R163" s="8" t="s">
        <v>531</v>
      </c>
      <c r="S163" s="8" t="s">
        <v>136</v>
      </c>
      <c r="T163" s="46">
        <v>1</v>
      </c>
      <c r="U163" s="46">
        <v>1</v>
      </c>
      <c r="V163" s="17">
        <v>1</v>
      </c>
      <c r="W163" s="46">
        <v>1</v>
      </c>
      <c r="X163" s="46">
        <v>1</v>
      </c>
      <c r="Y163" s="46">
        <v>1</v>
      </c>
      <c r="Z163" s="55">
        <v>0.5</v>
      </c>
      <c r="AA163" s="50"/>
      <c r="AB163" s="46">
        <v>1</v>
      </c>
      <c r="AC163" s="8"/>
      <c r="AD163" s="8"/>
      <c r="AE163" s="16">
        <f t="shared" si="20"/>
        <v>1</v>
      </c>
      <c r="AF163" s="16">
        <f>+_xlfn.IFS(S163="Acumulado",V163+X163+Z163+AC163,S163="Capacidad",Z163,S163="Flujo",Z163,S163="Reducción",Z163,S163="Stock",Z163)</f>
        <v>0.5</v>
      </c>
      <c r="AG163" s="76" t="s">
        <v>532</v>
      </c>
    </row>
    <row r="164" spans="1:33" s="7" customFormat="1" ht="69.75" customHeight="1" x14ac:dyDescent="0.25">
      <c r="A164" s="76"/>
      <c r="B164" s="76"/>
      <c r="C164" s="76"/>
      <c r="D164" s="76"/>
      <c r="E164" s="76"/>
      <c r="F164" s="76"/>
      <c r="G164" s="76"/>
      <c r="H164" s="76"/>
      <c r="I164" s="76"/>
      <c r="J164" s="76"/>
      <c r="K164" s="76"/>
      <c r="L164" s="76"/>
      <c r="M164" s="76"/>
      <c r="N164" s="76"/>
      <c r="O164" s="76"/>
      <c r="P164" s="76"/>
      <c r="Q164" s="8" t="s">
        <v>533</v>
      </c>
      <c r="R164" s="8" t="s">
        <v>534</v>
      </c>
      <c r="S164" s="8" t="s">
        <v>40</v>
      </c>
      <c r="T164" s="9">
        <v>0</v>
      </c>
      <c r="U164" s="9">
        <v>2</v>
      </c>
      <c r="V164" s="8">
        <v>2</v>
      </c>
      <c r="W164" s="8">
        <v>2</v>
      </c>
      <c r="X164" s="9">
        <v>2</v>
      </c>
      <c r="Y164" s="9">
        <v>0</v>
      </c>
      <c r="Z164" s="50">
        <v>1</v>
      </c>
      <c r="AA164" s="50"/>
      <c r="AB164" s="9">
        <v>0</v>
      </c>
      <c r="AC164" s="8"/>
      <c r="AD164" s="8"/>
      <c r="AE164" s="8">
        <v>4</v>
      </c>
      <c r="AF164" s="8">
        <f>+_xlfn.IFS(S164="Acumulado",V164+X164+Z164+AC164,S164="Capacidad",Z164,S164="Flujo",Z164,S164="Reducción",V164,S164="Stock",Z164)</f>
        <v>5</v>
      </c>
      <c r="AG164" s="76"/>
    </row>
    <row r="165" spans="1:33" s="7" customFormat="1" ht="81" customHeight="1" x14ac:dyDescent="0.25">
      <c r="A165" s="76"/>
      <c r="B165" s="76"/>
      <c r="C165" s="76"/>
      <c r="D165" s="76"/>
      <c r="E165" s="76"/>
      <c r="F165" s="76"/>
      <c r="G165" s="76"/>
      <c r="H165" s="76"/>
      <c r="I165" s="76"/>
      <c r="J165" s="76"/>
      <c r="K165" s="76"/>
      <c r="L165" s="76"/>
      <c r="M165" s="76"/>
      <c r="N165" s="76"/>
      <c r="O165" s="76"/>
      <c r="P165" s="76"/>
      <c r="Q165" s="8" t="s">
        <v>535</v>
      </c>
      <c r="R165" s="8" t="s">
        <v>536</v>
      </c>
      <c r="S165" s="8" t="s">
        <v>113</v>
      </c>
      <c r="T165" s="9">
        <v>0</v>
      </c>
      <c r="U165" s="9">
        <v>15</v>
      </c>
      <c r="V165" s="9">
        <v>15</v>
      </c>
      <c r="W165" s="9">
        <v>15</v>
      </c>
      <c r="X165" s="9">
        <v>15</v>
      </c>
      <c r="Y165" s="9">
        <v>15</v>
      </c>
      <c r="Z165" s="50">
        <v>7</v>
      </c>
      <c r="AA165" s="50"/>
      <c r="AB165" s="9">
        <v>0</v>
      </c>
      <c r="AC165" s="8"/>
      <c r="AD165" s="8"/>
      <c r="AE165" s="8">
        <f>+_xlfn.IFS(S165="Acumulado",U165+W165+Y165+AB165,S165="Capacidad",Y165,S165="Flujo",Y165,S165="Reducción",Y165,S165="Stock",Y165)</f>
        <v>15</v>
      </c>
      <c r="AF165" s="8">
        <f>+_xlfn.IFS(S165="Acumulado",V165+X165+Z165+AC165,S165="Capacidad",Z165,S165="Flujo",Z165,S165="Reducción",Z165,S165="Stock",Z165)</f>
        <v>7</v>
      </c>
      <c r="AG165" s="76"/>
    </row>
    <row r="166" spans="1:33" s="7" customFormat="1" ht="55.5" customHeight="1" x14ac:dyDescent="0.25">
      <c r="A166" s="76"/>
      <c r="B166" s="76"/>
      <c r="C166" s="76"/>
      <c r="D166" s="76"/>
      <c r="E166" s="76"/>
      <c r="F166" s="76"/>
      <c r="G166" s="76"/>
      <c r="H166" s="76"/>
      <c r="I166" s="76"/>
      <c r="J166" s="76"/>
      <c r="K166" s="76"/>
      <c r="L166" s="76"/>
      <c r="M166" s="76"/>
      <c r="N166" s="76"/>
      <c r="O166" s="76"/>
      <c r="P166" s="76"/>
      <c r="Q166" s="8" t="s">
        <v>537</v>
      </c>
      <c r="R166" s="8" t="s">
        <v>538</v>
      </c>
      <c r="S166" s="8" t="s">
        <v>40</v>
      </c>
      <c r="T166" s="9">
        <v>11</v>
      </c>
      <c r="U166" s="9">
        <v>4</v>
      </c>
      <c r="V166" s="8">
        <v>4</v>
      </c>
      <c r="W166" s="9">
        <v>4</v>
      </c>
      <c r="X166" s="9">
        <v>4</v>
      </c>
      <c r="Y166" s="9">
        <v>4</v>
      </c>
      <c r="Z166" s="50">
        <v>2</v>
      </c>
      <c r="AA166" s="50"/>
      <c r="AB166" s="9">
        <v>4</v>
      </c>
      <c r="AC166" s="8"/>
      <c r="AD166" s="8"/>
      <c r="AE166" s="8">
        <f t="shared" ref="AE166:AE171" si="22">+_xlfn.IFS(S166="Acumulado",U166+W166+Y166+AB166,S166="Capacidad",AB166,S166="Flujo",AB166,S166="Reducción",AB166,S166="Stock",AB166)</f>
        <v>16</v>
      </c>
      <c r="AF166" s="8">
        <f>+_xlfn.IFS(S166="Acumulado",V166+X166+Z166+AC166,S166="Capacidad",Z166,S166="Flujo",Z166,S166="Reducción",V166,S166="Stock",Z166)</f>
        <v>10</v>
      </c>
      <c r="AG166" s="76"/>
    </row>
    <row r="167" spans="1:33" s="7" customFormat="1" ht="192.6" customHeight="1" x14ac:dyDescent="0.25">
      <c r="A167" s="8" t="s">
        <v>29</v>
      </c>
      <c r="B167" s="8" t="s">
        <v>478</v>
      </c>
      <c r="C167" s="8" t="s">
        <v>31</v>
      </c>
      <c r="D167" s="8" t="s">
        <v>492</v>
      </c>
      <c r="E167" s="8" t="s">
        <v>504</v>
      </c>
      <c r="F167" s="8" t="s">
        <v>539</v>
      </c>
      <c r="G167" s="8" t="s">
        <v>540</v>
      </c>
      <c r="H167" s="8" t="s">
        <v>541</v>
      </c>
      <c r="I167" s="8" t="s">
        <v>542</v>
      </c>
      <c r="J167" s="15"/>
      <c r="K167" s="15"/>
      <c r="L167" s="15"/>
      <c r="M167" s="15"/>
      <c r="N167" s="15"/>
      <c r="O167" s="15"/>
      <c r="P167" s="8"/>
      <c r="Q167" s="8" t="s">
        <v>543</v>
      </c>
      <c r="R167" s="47" t="s">
        <v>544</v>
      </c>
      <c r="S167" s="8" t="s">
        <v>113</v>
      </c>
      <c r="T167" s="16">
        <v>1</v>
      </c>
      <c r="U167" s="17">
        <v>1</v>
      </c>
      <c r="V167" s="17">
        <v>1</v>
      </c>
      <c r="W167" s="17">
        <v>1</v>
      </c>
      <c r="X167" s="17">
        <v>1</v>
      </c>
      <c r="Y167" s="17">
        <v>1</v>
      </c>
      <c r="Z167" s="55">
        <v>0.65</v>
      </c>
      <c r="AA167" s="55"/>
      <c r="AB167" s="17">
        <v>1</v>
      </c>
      <c r="AC167" s="8"/>
      <c r="AD167" s="8"/>
      <c r="AE167" s="16">
        <f t="shared" si="22"/>
        <v>1</v>
      </c>
      <c r="AF167" s="16">
        <f>+_xlfn.IFS(S167="Acumulado",V167+X167+Z167+AC167,S167="Capacidad",Z167,S167="Flujo",Z167,S167="Reducción",Z167,S167="Stock",Z167)</f>
        <v>0.65</v>
      </c>
      <c r="AG167" s="8" t="s">
        <v>545</v>
      </c>
    </row>
    <row r="168" spans="1:33" s="7" customFormat="1" ht="74.099999999999994" customHeight="1" x14ac:dyDescent="0.25">
      <c r="A168" s="65" t="s">
        <v>29</v>
      </c>
      <c r="B168" s="65" t="s">
        <v>478</v>
      </c>
      <c r="C168" s="65" t="s">
        <v>31</v>
      </c>
      <c r="D168" s="65" t="s">
        <v>492</v>
      </c>
      <c r="E168" s="65" t="s">
        <v>546</v>
      </c>
      <c r="F168" s="65" t="s">
        <v>547</v>
      </c>
      <c r="G168" s="65" t="s">
        <v>548</v>
      </c>
      <c r="H168" s="65" t="s">
        <v>549</v>
      </c>
      <c r="I168" s="65" t="s">
        <v>550</v>
      </c>
      <c r="J168" s="65"/>
      <c r="K168" s="65"/>
      <c r="L168" s="65"/>
      <c r="M168" s="65"/>
      <c r="N168" s="65"/>
      <c r="O168" s="65"/>
      <c r="P168" s="65"/>
      <c r="Q168" s="8" t="s">
        <v>551</v>
      </c>
      <c r="R168" s="8" t="s">
        <v>552</v>
      </c>
      <c r="S168" s="8" t="s">
        <v>136</v>
      </c>
      <c r="T168" s="17">
        <v>1</v>
      </c>
      <c r="U168" s="17">
        <v>1</v>
      </c>
      <c r="V168" s="16">
        <v>1</v>
      </c>
      <c r="W168" s="17">
        <v>1</v>
      </c>
      <c r="X168" s="16">
        <v>1</v>
      </c>
      <c r="Y168" s="17">
        <v>1</v>
      </c>
      <c r="Z168" s="55">
        <v>1</v>
      </c>
      <c r="AA168" s="55"/>
      <c r="AB168" s="17">
        <v>1</v>
      </c>
      <c r="AC168" s="8"/>
      <c r="AD168" s="8"/>
      <c r="AE168" s="16">
        <f t="shared" si="22"/>
        <v>1</v>
      </c>
      <c r="AF168" s="16">
        <f>+_xlfn.IFS(S168="Acumulado",V168+X168+Z168+AC168,S168="Capacidad",Z168,S168="Flujo",Z168,S168="Reducción",Z168,S168="Stock",Z168)</f>
        <v>1</v>
      </c>
      <c r="AG168" s="65" t="s">
        <v>523</v>
      </c>
    </row>
    <row r="169" spans="1:33" s="7" customFormat="1" ht="74.099999999999994" customHeight="1" x14ac:dyDescent="0.25">
      <c r="A169" s="67"/>
      <c r="B169" s="67"/>
      <c r="C169" s="67"/>
      <c r="D169" s="67"/>
      <c r="E169" s="67"/>
      <c r="F169" s="67"/>
      <c r="G169" s="67"/>
      <c r="H169" s="67"/>
      <c r="I169" s="67"/>
      <c r="J169" s="67"/>
      <c r="K169" s="67"/>
      <c r="L169" s="67"/>
      <c r="M169" s="67"/>
      <c r="N169" s="67"/>
      <c r="O169" s="67"/>
      <c r="P169" s="67"/>
      <c r="Q169" s="8" t="s">
        <v>553</v>
      </c>
      <c r="R169" s="8" t="s">
        <v>554</v>
      </c>
      <c r="S169" s="8" t="s">
        <v>136</v>
      </c>
      <c r="T169" s="17">
        <v>0</v>
      </c>
      <c r="U169" s="17">
        <v>0</v>
      </c>
      <c r="V169" s="16">
        <v>0</v>
      </c>
      <c r="W169" s="17">
        <v>1</v>
      </c>
      <c r="X169" s="16">
        <v>1</v>
      </c>
      <c r="Y169" s="17">
        <v>1</v>
      </c>
      <c r="Z169" s="55">
        <v>1</v>
      </c>
      <c r="AA169" s="55"/>
      <c r="AB169" s="17">
        <v>1</v>
      </c>
      <c r="AC169" s="8"/>
      <c r="AD169" s="8"/>
      <c r="AE169" s="16">
        <f t="shared" si="22"/>
        <v>1</v>
      </c>
      <c r="AF169" s="16">
        <f>+_xlfn.IFS(S169="Acumulado",V169+X169+Z169+AC169,S169="Capacidad",Z169,S169="Flujo",Z169,S169="Reducción",Z169,S169="Stock",Z169)</f>
        <v>1</v>
      </c>
      <c r="AG169" s="67"/>
    </row>
    <row r="170" spans="1:33" s="7" customFormat="1" ht="41.1" customHeight="1" x14ac:dyDescent="0.25">
      <c r="A170" s="76" t="s">
        <v>29</v>
      </c>
      <c r="B170" s="76" t="s">
        <v>478</v>
      </c>
      <c r="C170" s="76" t="s">
        <v>31</v>
      </c>
      <c r="D170" s="76" t="s">
        <v>555</v>
      </c>
      <c r="E170" s="76" t="s">
        <v>556</v>
      </c>
      <c r="F170" s="76" t="s">
        <v>557</v>
      </c>
      <c r="G170" s="76" t="s">
        <v>558</v>
      </c>
      <c r="H170" s="76" t="s">
        <v>559</v>
      </c>
      <c r="I170" s="76" t="s">
        <v>560</v>
      </c>
      <c r="J170" s="76"/>
      <c r="K170" s="76"/>
      <c r="L170" s="76"/>
      <c r="M170" s="76"/>
      <c r="N170" s="76"/>
      <c r="O170" s="76"/>
      <c r="P170" s="76"/>
      <c r="Q170" s="8" t="s">
        <v>561</v>
      </c>
      <c r="R170" s="8" t="s">
        <v>562</v>
      </c>
      <c r="S170" s="8" t="s">
        <v>40</v>
      </c>
      <c r="T170" s="8">
        <v>1</v>
      </c>
      <c r="U170" s="8">
        <v>4</v>
      </c>
      <c r="V170" s="8">
        <v>4</v>
      </c>
      <c r="W170" s="8">
        <v>4</v>
      </c>
      <c r="X170" s="8">
        <v>4</v>
      </c>
      <c r="Y170" s="8">
        <v>4</v>
      </c>
      <c r="Z170" s="50">
        <v>2</v>
      </c>
      <c r="AA170" s="50"/>
      <c r="AB170" s="8">
        <v>4</v>
      </c>
      <c r="AC170" s="8"/>
      <c r="AD170" s="8"/>
      <c r="AE170" s="8">
        <f t="shared" si="22"/>
        <v>16</v>
      </c>
      <c r="AF170" s="8">
        <f t="shared" ref="AF170:AF171" si="23">+_xlfn.IFS(S170="Acumulado",V170+X170+Z170+AC170,S170="Capacidad",Z170,S170="Flujo",Z170,S170="Reducción",V170,S170="Stock",Z170)</f>
        <v>10</v>
      </c>
      <c r="AG170" s="76" t="s">
        <v>563</v>
      </c>
    </row>
    <row r="171" spans="1:33" s="7" customFormat="1" ht="71.45" customHeight="1" x14ac:dyDescent="0.25">
      <c r="A171" s="76"/>
      <c r="B171" s="76"/>
      <c r="C171" s="76"/>
      <c r="D171" s="76"/>
      <c r="E171" s="76"/>
      <c r="F171" s="76"/>
      <c r="G171" s="76"/>
      <c r="H171" s="76"/>
      <c r="I171" s="76"/>
      <c r="J171" s="76"/>
      <c r="K171" s="76"/>
      <c r="L171" s="76"/>
      <c r="M171" s="76"/>
      <c r="N171" s="76"/>
      <c r="O171" s="76"/>
      <c r="P171" s="76"/>
      <c r="Q171" s="8" t="s">
        <v>564</v>
      </c>
      <c r="R171" s="8" t="s">
        <v>565</v>
      </c>
      <c r="S171" s="8" t="s">
        <v>40</v>
      </c>
      <c r="T171" s="8">
        <v>1</v>
      </c>
      <c r="U171" s="8">
        <v>4</v>
      </c>
      <c r="V171" s="8">
        <v>4</v>
      </c>
      <c r="W171" s="8">
        <v>4</v>
      </c>
      <c r="X171" s="8">
        <v>4</v>
      </c>
      <c r="Y171" s="8">
        <v>4</v>
      </c>
      <c r="Z171" s="50">
        <v>2</v>
      </c>
      <c r="AA171" s="50"/>
      <c r="AB171" s="8">
        <v>4</v>
      </c>
      <c r="AC171" s="8"/>
      <c r="AD171" s="8"/>
      <c r="AE171" s="8">
        <f t="shared" si="22"/>
        <v>16</v>
      </c>
      <c r="AF171" s="8">
        <f t="shared" si="23"/>
        <v>10</v>
      </c>
      <c r="AG171" s="76"/>
    </row>
    <row r="172" spans="1:33" s="7" customFormat="1" ht="87" customHeight="1" x14ac:dyDescent="0.25">
      <c r="A172" s="65" t="s">
        <v>29</v>
      </c>
      <c r="B172" s="65" t="s">
        <v>478</v>
      </c>
      <c r="C172" s="65" t="s">
        <v>31</v>
      </c>
      <c r="D172" s="65" t="s">
        <v>555</v>
      </c>
      <c r="E172" s="65" t="s">
        <v>566</v>
      </c>
      <c r="F172" s="65" t="s">
        <v>567</v>
      </c>
      <c r="G172" s="65" t="s">
        <v>568</v>
      </c>
      <c r="H172" s="65" t="s">
        <v>92</v>
      </c>
      <c r="I172" s="65" t="s">
        <v>569</v>
      </c>
      <c r="J172" s="68">
        <v>1380000000</v>
      </c>
      <c r="K172" s="68">
        <v>1380000000</v>
      </c>
      <c r="L172" s="68">
        <v>3280000000</v>
      </c>
      <c r="M172" s="68">
        <v>3230000000</v>
      </c>
      <c r="N172" s="68">
        <v>4355694200</v>
      </c>
      <c r="O172" s="68">
        <v>446492970</v>
      </c>
      <c r="P172" s="65" t="s">
        <v>277</v>
      </c>
      <c r="Q172" s="8" t="s">
        <v>570</v>
      </c>
      <c r="R172" s="8" t="s">
        <v>571</v>
      </c>
      <c r="S172" s="8" t="s">
        <v>136</v>
      </c>
      <c r="T172" s="8">
        <v>1</v>
      </c>
      <c r="U172" s="8">
        <v>1</v>
      </c>
      <c r="V172" s="8">
        <v>1</v>
      </c>
      <c r="W172" s="8">
        <v>0</v>
      </c>
      <c r="X172" s="8"/>
      <c r="Y172" s="8">
        <v>0</v>
      </c>
      <c r="Z172" s="50"/>
      <c r="AA172" s="50"/>
      <c r="AB172" s="8">
        <v>0</v>
      </c>
      <c r="AC172" s="8"/>
      <c r="AD172" s="8"/>
      <c r="AE172" s="8">
        <v>1</v>
      </c>
      <c r="AF172" s="10">
        <f>+_xlfn.IFS(S172="Acumulado",V172+X172+Z172+AC172,S172="Capacidad",X172,S172="Flujo",X172,S172="Reducción",V172,S172="Stock",V172)</f>
        <v>1</v>
      </c>
      <c r="AG172" s="65" t="s">
        <v>137</v>
      </c>
    </row>
    <row r="173" spans="1:33" s="7" customFormat="1" ht="87" customHeight="1" x14ac:dyDescent="0.25">
      <c r="A173" s="66"/>
      <c r="B173" s="66"/>
      <c r="C173" s="66"/>
      <c r="D173" s="66"/>
      <c r="E173" s="66"/>
      <c r="F173" s="66"/>
      <c r="G173" s="66"/>
      <c r="H173" s="66"/>
      <c r="I173" s="66"/>
      <c r="J173" s="69"/>
      <c r="K173" s="69"/>
      <c r="L173" s="69"/>
      <c r="M173" s="69"/>
      <c r="N173" s="69"/>
      <c r="O173" s="69"/>
      <c r="P173" s="66"/>
      <c r="Q173" s="8" t="s">
        <v>572</v>
      </c>
      <c r="R173" s="8" t="s">
        <v>573</v>
      </c>
      <c r="S173" s="8" t="s">
        <v>113</v>
      </c>
      <c r="T173" s="8">
        <v>0</v>
      </c>
      <c r="U173" s="8">
        <v>0</v>
      </c>
      <c r="V173" s="8">
        <v>0</v>
      </c>
      <c r="W173" s="8">
        <v>1</v>
      </c>
      <c r="X173" s="8">
        <v>1</v>
      </c>
      <c r="Y173" s="16">
        <v>1</v>
      </c>
      <c r="Z173" s="55">
        <v>0.67</v>
      </c>
      <c r="AA173" s="55"/>
      <c r="AB173" s="16">
        <v>1</v>
      </c>
      <c r="AC173" s="8"/>
      <c r="AD173" s="8"/>
      <c r="AE173" s="16">
        <f t="shared" ref="AE173:AE179" si="24">+_xlfn.IFS(S173="Acumulado",U173+W173+Y173+AB173,S173="Capacidad",AB173,S173="Flujo",AB173,S173="Reducción",AB173,S173="Stock",AB173)</f>
        <v>1</v>
      </c>
      <c r="AF173" s="16">
        <f>+_xlfn.IFS(S173="Acumulado",V173+X173+Z173+AC173,S173="Capacidad",Z173,S173="Flujo",Z173,S173="Reducción",Z173,S173="Stock",Z173)</f>
        <v>0.67</v>
      </c>
      <c r="AG173" s="66"/>
    </row>
    <row r="174" spans="1:33" s="7" customFormat="1" ht="87" customHeight="1" x14ac:dyDescent="0.25">
      <c r="A174" s="66"/>
      <c r="B174" s="66"/>
      <c r="C174" s="66"/>
      <c r="D174" s="66"/>
      <c r="E174" s="66"/>
      <c r="F174" s="66"/>
      <c r="G174" s="66"/>
      <c r="H174" s="66"/>
      <c r="I174" s="66"/>
      <c r="J174" s="69"/>
      <c r="K174" s="69"/>
      <c r="L174" s="69"/>
      <c r="M174" s="69"/>
      <c r="N174" s="69"/>
      <c r="O174" s="69"/>
      <c r="P174" s="66"/>
      <c r="Q174" s="8" t="s">
        <v>574</v>
      </c>
      <c r="R174" s="8" t="s">
        <v>575</v>
      </c>
      <c r="S174" s="8" t="s">
        <v>40</v>
      </c>
      <c r="T174" s="8">
        <v>0</v>
      </c>
      <c r="U174" s="8">
        <v>0</v>
      </c>
      <c r="V174" s="8">
        <v>0</v>
      </c>
      <c r="W174" s="8">
        <v>1</v>
      </c>
      <c r="X174" s="8">
        <v>1</v>
      </c>
      <c r="Y174" s="8">
        <v>1</v>
      </c>
      <c r="Z174" s="50">
        <v>0.67</v>
      </c>
      <c r="AA174" s="50"/>
      <c r="AB174" s="8">
        <v>1</v>
      </c>
      <c r="AC174" s="8"/>
      <c r="AD174" s="8"/>
      <c r="AE174" s="8">
        <f t="shared" si="24"/>
        <v>3</v>
      </c>
      <c r="AF174" s="8">
        <f t="shared" ref="AF174:AF175" si="25">+_xlfn.IFS(S174="Acumulado",V174+X174+Z174+AC174,S174="Capacidad",Z174,S174="Flujo",Z174,S174="Reducción",V174,S174="Stock",Z174)</f>
        <v>1.67</v>
      </c>
      <c r="AG174" s="66"/>
    </row>
    <row r="175" spans="1:33" s="7" customFormat="1" ht="87" customHeight="1" x14ac:dyDescent="0.25">
      <c r="A175" s="66"/>
      <c r="B175" s="66"/>
      <c r="C175" s="66"/>
      <c r="D175" s="66"/>
      <c r="E175" s="66"/>
      <c r="F175" s="66"/>
      <c r="G175" s="66"/>
      <c r="H175" s="66"/>
      <c r="I175" s="66"/>
      <c r="J175" s="69"/>
      <c r="K175" s="69"/>
      <c r="L175" s="69"/>
      <c r="M175" s="69"/>
      <c r="N175" s="69"/>
      <c r="O175" s="69"/>
      <c r="P175" s="66"/>
      <c r="Q175" s="8" t="s">
        <v>576</v>
      </c>
      <c r="R175" s="8" t="s">
        <v>577</v>
      </c>
      <c r="S175" s="8" t="s">
        <v>40</v>
      </c>
      <c r="T175" s="8">
        <v>0</v>
      </c>
      <c r="U175" s="8">
        <v>0</v>
      </c>
      <c r="V175" s="8">
        <v>0</v>
      </c>
      <c r="W175" s="8">
        <v>0</v>
      </c>
      <c r="X175" s="8">
        <v>0</v>
      </c>
      <c r="Y175" s="8">
        <v>1</v>
      </c>
      <c r="Z175" s="50">
        <v>0.25</v>
      </c>
      <c r="AA175" s="50"/>
      <c r="AB175" s="8">
        <v>0</v>
      </c>
      <c r="AC175" s="8"/>
      <c r="AD175" s="8"/>
      <c r="AE175" s="8">
        <f t="shared" si="24"/>
        <v>1</v>
      </c>
      <c r="AF175" s="8">
        <f t="shared" si="25"/>
        <v>0.25</v>
      </c>
      <c r="AG175" s="66"/>
    </row>
    <row r="176" spans="1:33" s="7" customFormat="1" ht="87" customHeight="1" x14ac:dyDescent="0.25">
      <c r="A176" s="67"/>
      <c r="B176" s="67"/>
      <c r="C176" s="67"/>
      <c r="D176" s="67"/>
      <c r="E176" s="67"/>
      <c r="F176" s="67"/>
      <c r="G176" s="67"/>
      <c r="H176" s="67"/>
      <c r="I176" s="67"/>
      <c r="J176" s="70"/>
      <c r="K176" s="70"/>
      <c r="L176" s="70"/>
      <c r="M176" s="70"/>
      <c r="N176" s="70"/>
      <c r="O176" s="70"/>
      <c r="P176" s="67"/>
      <c r="Q176" s="8" t="s">
        <v>578</v>
      </c>
      <c r="R176" s="8" t="s">
        <v>579</v>
      </c>
      <c r="S176" s="8" t="s">
        <v>113</v>
      </c>
      <c r="T176" s="8">
        <v>0</v>
      </c>
      <c r="U176" s="8">
        <v>0</v>
      </c>
      <c r="V176" s="8">
        <v>0</v>
      </c>
      <c r="W176" s="8">
        <v>2</v>
      </c>
      <c r="X176" s="8">
        <v>2</v>
      </c>
      <c r="Y176" s="17">
        <v>1</v>
      </c>
      <c r="Z176" s="55">
        <v>0.67</v>
      </c>
      <c r="AA176" s="55"/>
      <c r="AB176" s="17">
        <v>1</v>
      </c>
      <c r="AC176" s="8"/>
      <c r="AD176" s="8"/>
      <c r="AE176" s="16">
        <f t="shared" si="24"/>
        <v>1</v>
      </c>
      <c r="AF176" s="16">
        <f>+_xlfn.IFS(S176="Acumulado",V176+X176+Z176+AC176,S176="Capacidad",Z176,S176="Flujo",Z176,S176="Reducción",Z176,S176="Stock",Z176)</f>
        <v>0.67</v>
      </c>
      <c r="AG176" s="67"/>
    </row>
    <row r="177" spans="1:33" s="7" customFormat="1" ht="91.5" customHeight="1" x14ac:dyDescent="0.25">
      <c r="A177" s="8" t="s">
        <v>29</v>
      </c>
      <c r="B177" s="8" t="s">
        <v>478</v>
      </c>
      <c r="C177" s="8" t="s">
        <v>31</v>
      </c>
      <c r="D177" s="8" t="s">
        <v>555</v>
      </c>
      <c r="E177" s="8" t="s">
        <v>580</v>
      </c>
      <c r="F177" s="8" t="s">
        <v>581</v>
      </c>
      <c r="G177" s="8" t="s">
        <v>582</v>
      </c>
      <c r="H177" s="8" t="s">
        <v>583</v>
      </c>
      <c r="I177" s="8" t="s">
        <v>584</v>
      </c>
      <c r="J177" s="15"/>
      <c r="K177" s="15"/>
      <c r="L177" s="15">
        <v>11500000000</v>
      </c>
      <c r="M177" s="15">
        <v>10515179216</v>
      </c>
      <c r="N177" s="15">
        <v>11500000000</v>
      </c>
      <c r="O177" s="15">
        <v>5536895911</v>
      </c>
      <c r="P177" s="8" t="s">
        <v>585</v>
      </c>
      <c r="Q177" s="8" t="s">
        <v>586</v>
      </c>
      <c r="R177" s="8" t="s">
        <v>587</v>
      </c>
      <c r="S177" s="8" t="s">
        <v>40</v>
      </c>
      <c r="T177" s="8">
        <v>1</v>
      </c>
      <c r="U177" s="8">
        <v>1</v>
      </c>
      <c r="V177" s="8">
        <v>1</v>
      </c>
      <c r="W177" s="8">
        <v>1</v>
      </c>
      <c r="X177" s="9">
        <v>1</v>
      </c>
      <c r="Y177" s="8">
        <v>1</v>
      </c>
      <c r="Z177" s="50">
        <v>1</v>
      </c>
      <c r="AA177" s="50"/>
      <c r="AB177" s="8">
        <v>1</v>
      </c>
      <c r="AC177" s="8"/>
      <c r="AD177" s="8"/>
      <c r="AE177" s="8">
        <f t="shared" si="24"/>
        <v>4</v>
      </c>
      <c r="AF177" s="8">
        <f t="shared" ref="AF177:AF178" si="26">+_xlfn.IFS(S177="Acumulado",V177+X177+Z177+AC177,S177="Capacidad",Z177,S177="Flujo",Z177,S177="Reducción",V177,S177="Stock",Z177)</f>
        <v>3</v>
      </c>
      <c r="AG177" s="8" t="s">
        <v>588</v>
      </c>
    </row>
    <row r="178" spans="1:33" s="7" customFormat="1" ht="47.25" x14ac:dyDescent="0.25">
      <c r="A178" s="76" t="s">
        <v>29</v>
      </c>
      <c r="B178" s="76" t="s">
        <v>478</v>
      </c>
      <c r="C178" s="76" t="s">
        <v>589</v>
      </c>
      <c r="D178" s="76" t="s">
        <v>555</v>
      </c>
      <c r="E178" s="76" t="s">
        <v>590</v>
      </c>
      <c r="F178" s="76" t="s">
        <v>591</v>
      </c>
      <c r="G178" s="76" t="s">
        <v>592</v>
      </c>
      <c r="H178" s="76" t="s">
        <v>593</v>
      </c>
      <c r="I178" s="76" t="s">
        <v>594</v>
      </c>
      <c r="J178" s="76"/>
      <c r="K178" s="76"/>
      <c r="L178" s="76"/>
      <c r="M178" s="76"/>
      <c r="N178" s="76"/>
      <c r="O178" s="76"/>
      <c r="P178" s="76"/>
      <c r="Q178" s="8" t="s">
        <v>595</v>
      </c>
      <c r="R178" s="8" t="s">
        <v>596</v>
      </c>
      <c r="S178" s="8" t="s">
        <v>40</v>
      </c>
      <c r="T178" s="17">
        <v>0</v>
      </c>
      <c r="U178" s="17">
        <v>0.2</v>
      </c>
      <c r="V178" s="17">
        <v>0.2</v>
      </c>
      <c r="W178" s="17">
        <v>0.4</v>
      </c>
      <c r="X178" s="17">
        <v>0.4</v>
      </c>
      <c r="Y178" s="17">
        <v>0.4</v>
      </c>
      <c r="Z178" s="55">
        <v>0.2</v>
      </c>
      <c r="AA178" s="50"/>
      <c r="AB178" s="17">
        <v>0</v>
      </c>
      <c r="AC178" s="8"/>
      <c r="AD178" s="8"/>
      <c r="AE178" s="16">
        <f t="shared" si="24"/>
        <v>1</v>
      </c>
      <c r="AF178" s="16">
        <f t="shared" si="26"/>
        <v>0.8</v>
      </c>
      <c r="AG178" s="76" t="s">
        <v>597</v>
      </c>
    </row>
    <row r="179" spans="1:33" s="7" customFormat="1" ht="87" customHeight="1" x14ac:dyDescent="0.25">
      <c r="A179" s="76"/>
      <c r="B179" s="76"/>
      <c r="C179" s="76"/>
      <c r="D179" s="76"/>
      <c r="E179" s="76"/>
      <c r="F179" s="76"/>
      <c r="G179" s="76"/>
      <c r="H179" s="76"/>
      <c r="I179" s="76"/>
      <c r="J179" s="76"/>
      <c r="K179" s="76"/>
      <c r="L179" s="76"/>
      <c r="M179" s="76"/>
      <c r="N179" s="76"/>
      <c r="O179" s="76"/>
      <c r="P179" s="76"/>
      <c r="Q179" s="8" t="s">
        <v>598</v>
      </c>
      <c r="R179" s="8" t="s">
        <v>599</v>
      </c>
      <c r="S179" s="8" t="s">
        <v>86</v>
      </c>
      <c r="T179" s="17">
        <v>0</v>
      </c>
      <c r="U179" s="17">
        <v>0.7</v>
      </c>
      <c r="V179" s="17">
        <v>0.7</v>
      </c>
      <c r="W179" s="17">
        <v>0.8</v>
      </c>
      <c r="X179" s="17">
        <v>0.8</v>
      </c>
      <c r="Y179" s="17">
        <v>0.9</v>
      </c>
      <c r="Z179" s="55">
        <v>0.85</v>
      </c>
      <c r="AA179" s="50"/>
      <c r="AB179" s="17">
        <v>1</v>
      </c>
      <c r="AC179" s="8"/>
      <c r="AD179" s="8"/>
      <c r="AE179" s="16">
        <f t="shared" si="24"/>
        <v>1</v>
      </c>
      <c r="AF179" s="16">
        <f>+_xlfn.IFS(S179="Acumulado",V179+X179+Z179+AC179,S179="Capacidad",Z179,S179="Flujo",Z179,S179="Reducción",V179,S179="Stock",Z179)</f>
        <v>0.85</v>
      </c>
      <c r="AG179" s="76"/>
    </row>
    <row r="180" spans="1:33" s="7" customFormat="1" ht="63" x14ac:dyDescent="0.25">
      <c r="A180" s="8" t="s">
        <v>29</v>
      </c>
      <c r="B180" s="8" t="s">
        <v>478</v>
      </c>
      <c r="C180" s="8" t="s">
        <v>31</v>
      </c>
      <c r="D180" s="8" t="s">
        <v>555</v>
      </c>
      <c r="E180" s="8" t="s">
        <v>600</v>
      </c>
      <c r="F180" s="8" t="s">
        <v>601</v>
      </c>
      <c r="G180" s="8" t="s">
        <v>602</v>
      </c>
      <c r="H180" s="8" t="s">
        <v>603</v>
      </c>
      <c r="I180" s="8" t="s">
        <v>550</v>
      </c>
      <c r="J180" s="15">
        <v>3288000000</v>
      </c>
      <c r="K180" s="15">
        <v>3277548326</v>
      </c>
      <c r="L180" s="15"/>
      <c r="M180" s="15"/>
      <c r="N180" s="15"/>
      <c r="O180" s="15"/>
      <c r="P180" s="8"/>
      <c r="Q180" s="8" t="s">
        <v>604</v>
      </c>
      <c r="R180" s="8" t="s">
        <v>605</v>
      </c>
      <c r="S180" s="8" t="s">
        <v>113</v>
      </c>
      <c r="T180" s="17">
        <v>0</v>
      </c>
      <c r="U180" s="17">
        <v>1</v>
      </c>
      <c r="V180" s="16">
        <v>1</v>
      </c>
      <c r="W180" s="17">
        <v>0</v>
      </c>
      <c r="X180" s="16">
        <v>0</v>
      </c>
      <c r="Y180" s="17">
        <v>0</v>
      </c>
      <c r="Z180" s="55"/>
      <c r="AA180" s="55"/>
      <c r="AB180" s="17">
        <v>0</v>
      </c>
      <c r="AC180" s="8"/>
      <c r="AD180" s="8"/>
      <c r="AE180" s="16">
        <f>+_xlfn.IFS(S180="Acumulado",U180+W180+Y180+AB180,S180="Capacidad",U180,S180="Flujo",U180,S180="Reducción",U180,S180="Stock",U180)</f>
        <v>1</v>
      </c>
      <c r="AF180" s="16">
        <f>+_xlfn.IFS(S180="Acumulado",V180+X180+Z180+AC180,S180="Capacidad",X180,S180="Flujo",V180,S180="Reducción",V180,S180="Stock",X180)</f>
        <v>1</v>
      </c>
      <c r="AG180" s="8" t="s">
        <v>606</v>
      </c>
    </row>
    <row r="181" spans="1:33" s="7" customFormat="1" ht="87" customHeight="1" x14ac:dyDescent="0.25">
      <c r="A181" s="8" t="s">
        <v>29</v>
      </c>
      <c r="B181" s="8" t="s">
        <v>478</v>
      </c>
      <c r="C181" s="8" t="s">
        <v>607</v>
      </c>
      <c r="D181" s="8" t="s">
        <v>555</v>
      </c>
      <c r="E181" s="8" t="s">
        <v>566</v>
      </c>
      <c r="F181" s="8" t="s">
        <v>608</v>
      </c>
      <c r="G181" s="8" t="s">
        <v>609</v>
      </c>
      <c r="H181" s="8" t="s">
        <v>92</v>
      </c>
      <c r="I181" s="8" t="s">
        <v>569</v>
      </c>
      <c r="J181" s="15"/>
      <c r="K181" s="15"/>
      <c r="L181" s="15"/>
      <c r="M181" s="15"/>
      <c r="N181" s="15"/>
      <c r="O181" s="15"/>
      <c r="P181" s="8"/>
      <c r="Q181" s="8" t="s">
        <v>610</v>
      </c>
      <c r="R181" s="8" t="s">
        <v>611</v>
      </c>
      <c r="S181" s="8" t="s">
        <v>136</v>
      </c>
      <c r="T181" s="17">
        <v>1</v>
      </c>
      <c r="U181" s="17">
        <v>1</v>
      </c>
      <c r="V181" s="16">
        <v>1</v>
      </c>
      <c r="W181" s="17">
        <v>1</v>
      </c>
      <c r="X181" s="16">
        <v>1</v>
      </c>
      <c r="Y181" s="17">
        <v>1</v>
      </c>
      <c r="Z181" s="62">
        <v>0.156</v>
      </c>
      <c r="AA181" s="62"/>
      <c r="AB181" s="17">
        <v>1</v>
      </c>
      <c r="AC181" s="8"/>
      <c r="AD181" s="8"/>
      <c r="AE181" s="16">
        <f t="shared" ref="AE181:AE194" si="27">+_xlfn.IFS(S181="Acumulado",U181+W181+Y181+AB181,S181="Capacidad",AB181,S181="Flujo",AB181,S181="Reducción",AB181,S181="Stock",AB181)</f>
        <v>1</v>
      </c>
      <c r="AF181" s="40">
        <f>+_xlfn.IFS(S181="Acumulado",V181+X181+Z181+AC181,S181="Capacidad",Z181,S181="Flujo",Z181,S181="Reducción",Z181,S181="Stock",Z181)</f>
        <v>0.156</v>
      </c>
      <c r="AG181" s="8" t="s">
        <v>606</v>
      </c>
    </row>
    <row r="182" spans="1:33" ht="98.25" customHeight="1" x14ac:dyDescent="0.25">
      <c r="A182" s="8" t="s">
        <v>29</v>
      </c>
      <c r="B182" s="8" t="s">
        <v>478</v>
      </c>
      <c r="C182" s="8" t="s">
        <v>612</v>
      </c>
      <c r="D182" s="8" t="s">
        <v>555</v>
      </c>
      <c r="E182" s="8" t="s">
        <v>600</v>
      </c>
      <c r="F182" s="8" t="s">
        <v>613</v>
      </c>
      <c r="G182" s="8" t="s">
        <v>614</v>
      </c>
      <c r="H182" s="8" t="s">
        <v>583</v>
      </c>
      <c r="I182" s="8" t="s">
        <v>569</v>
      </c>
      <c r="J182" s="15">
        <v>2225630837</v>
      </c>
      <c r="K182" s="15">
        <v>1461009860</v>
      </c>
      <c r="L182" s="15">
        <v>2979000000</v>
      </c>
      <c r="M182" s="15">
        <v>2960675043</v>
      </c>
      <c r="N182" s="15">
        <v>3896602762</v>
      </c>
      <c r="O182" s="15">
        <v>2058872801.72</v>
      </c>
      <c r="P182" s="8" t="s">
        <v>615</v>
      </c>
      <c r="Q182" s="8" t="s">
        <v>616</v>
      </c>
      <c r="R182" s="8" t="s">
        <v>617</v>
      </c>
      <c r="S182" s="8" t="s">
        <v>40</v>
      </c>
      <c r="T182" s="8">
        <v>1</v>
      </c>
      <c r="U182" s="8">
        <v>1</v>
      </c>
      <c r="V182" s="8">
        <v>1</v>
      </c>
      <c r="W182" s="8">
        <v>1</v>
      </c>
      <c r="X182" s="8">
        <v>1</v>
      </c>
      <c r="Y182" s="8">
        <v>1</v>
      </c>
      <c r="Z182" s="50">
        <v>1</v>
      </c>
      <c r="AA182" s="50"/>
      <c r="AB182" s="8">
        <v>1</v>
      </c>
      <c r="AC182" s="8"/>
      <c r="AD182" s="8"/>
      <c r="AE182" s="8">
        <f t="shared" si="27"/>
        <v>4</v>
      </c>
      <c r="AF182" s="8">
        <f t="shared" ref="AF182:AF183" si="28">+_xlfn.IFS(S182="Acumulado",V182+X182+Z182+AC182,S182="Capacidad",Z182,S182="Flujo",Z182,S182="Reducción",V182,S182="Stock",Z182)</f>
        <v>3</v>
      </c>
      <c r="AG182" s="8" t="s">
        <v>606</v>
      </c>
    </row>
    <row r="183" spans="1:33" ht="209.25" customHeight="1" x14ac:dyDescent="0.25">
      <c r="A183" s="8" t="s">
        <v>29</v>
      </c>
      <c r="B183" s="8" t="s">
        <v>478</v>
      </c>
      <c r="C183" s="8" t="s">
        <v>618</v>
      </c>
      <c r="D183" s="8" t="s">
        <v>555</v>
      </c>
      <c r="E183" s="8" t="s">
        <v>580</v>
      </c>
      <c r="F183" s="8" t="s">
        <v>619</v>
      </c>
      <c r="G183" s="8" t="s">
        <v>620</v>
      </c>
      <c r="H183" s="8" t="s">
        <v>583</v>
      </c>
      <c r="I183" s="8" t="s">
        <v>569</v>
      </c>
      <c r="J183" s="15"/>
      <c r="K183" s="15"/>
      <c r="L183" s="15"/>
      <c r="M183" s="15"/>
      <c r="N183" s="15"/>
      <c r="O183" s="15"/>
      <c r="P183" s="8"/>
      <c r="Q183" s="8" t="s">
        <v>621</v>
      </c>
      <c r="R183" s="8" t="s">
        <v>622</v>
      </c>
      <c r="S183" s="8" t="s">
        <v>40</v>
      </c>
      <c r="T183" s="8">
        <v>1</v>
      </c>
      <c r="U183" s="8">
        <v>1</v>
      </c>
      <c r="V183" s="8">
        <v>1</v>
      </c>
      <c r="W183" s="8">
        <v>1</v>
      </c>
      <c r="X183" s="8">
        <v>1</v>
      </c>
      <c r="Y183" s="8">
        <v>1</v>
      </c>
      <c r="Z183" s="50">
        <v>0.33329999999999999</v>
      </c>
      <c r="AA183" s="50"/>
      <c r="AB183" s="8">
        <v>1</v>
      </c>
      <c r="AC183" s="8"/>
      <c r="AD183" s="8"/>
      <c r="AE183" s="8">
        <f t="shared" si="27"/>
        <v>4</v>
      </c>
      <c r="AF183" s="8">
        <f t="shared" si="28"/>
        <v>2.3332999999999999</v>
      </c>
      <c r="AG183" s="8" t="s">
        <v>623</v>
      </c>
    </row>
    <row r="184" spans="1:33" ht="78.75" x14ac:dyDescent="0.25">
      <c r="A184" s="8" t="s">
        <v>29</v>
      </c>
      <c r="B184" s="8" t="s">
        <v>478</v>
      </c>
      <c r="C184" s="8" t="s">
        <v>31</v>
      </c>
      <c r="D184" s="8" t="s">
        <v>624</v>
      </c>
      <c r="E184" s="8" t="s">
        <v>625</v>
      </c>
      <c r="F184" s="8" t="s">
        <v>626</v>
      </c>
      <c r="G184" s="8" t="s">
        <v>627</v>
      </c>
      <c r="H184" s="8" t="s">
        <v>603</v>
      </c>
      <c r="I184" s="8" t="s">
        <v>628</v>
      </c>
      <c r="J184" s="15"/>
      <c r="K184" s="15"/>
      <c r="L184" s="15"/>
      <c r="M184" s="15"/>
      <c r="N184" s="15"/>
      <c r="O184" s="15"/>
      <c r="P184" s="8"/>
      <c r="Q184" s="8" t="s">
        <v>629</v>
      </c>
      <c r="R184" s="8" t="s">
        <v>630</v>
      </c>
      <c r="S184" s="8" t="s">
        <v>113</v>
      </c>
      <c r="T184" s="17">
        <v>1</v>
      </c>
      <c r="U184" s="17">
        <v>1</v>
      </c>
      <c r="V184" s="17">
        <v>1</v>
      </c>
      <c r="W184" s="17">
        <v>1</v>
      </c>
      <c r="X184" s="16">
        <v>1</v>
      </c>
      <c r="Y184" s="17">
        <v>1</v>
      </c>
      <c r="Z184" s="62">
        <v>0.56540000000000001</v>
      </c>
      <c r="AA184" s="50"/>
      <c r="AB184" s="17">
        <v>1</v>
      </c>
      <c r="AC184" s="8"/>
      <c r="AD184" s="8"/>
      <c r="AE184" s="16">
        <f t="shared" si="27"/>
        <v>1</v>
      </c>
      <c r="AF184" s="40">
        <f>+_xlfn.IFS(S184="Acumulado",V184+X184+Z184+AC184,S184="Capacidad",Z184,S184="Flujo",Z184,S184="Reducción",Z184,S184="Stock",Z184)</f>
        <v>0.56540000000000001</v>
      </c>
      <c r="AG184" s="8" t="s">
        <v>631</v>
      </c>
    </row>
    <row r="185" spans="1:33" ht="138.94999999999999" customHeight="1" x14ac:dyDescent="0.25">
      <c r="A185" s="76" t="s">
        <v>29</v>
      </c>
      <c r="B185" s="76" t="s">
        <v>478</v>
      </c>
      <c r="C185" s="76" t="s">
        <v>31</v>
      </c>
      <c r="D185" s="76" t="s">
        <v>632</v>
      </c>
      <c r="E185" s="76" t="s">
        <v>546</v>
      </c>
      <c r="F185" s="76" t="s">
        <v>633</v>
      </c>
      <c r="G185" s="76" t="s">
        <v>634</v>
      </c>
      <c r="H185" s="76" t="s">
        <v>635</v>
      </c>
      <c r="I185" s="76" t="s">
        <v>636</v>
      </c>
      <c r="J185" s="84">
        <v>22330000000</v>
      </c>
      <c r="K185" s="84">
        <v>17394289712</v>
      </c>
      <c r="L185" s="84">
        <v>23638018643</v>
      </c>
      <c r="M185" s="84">
        <v>22658754789.32</v>
      </c>
      <c r="N185" s="84">
        <v>26012136618</v>
      </c>
      <c r="O185" s="84">
        <v>10210025920.290001</v>
      </c>
      <c r="P185" s="76" t="s">
        <v>637</v>
      </c>
      <c r="Q185" s="8" t="s">
        <v>638</v>
      </c>
      <c r="R185" s="8" t="s">
        <v>639</v>
      </c>
      <c r="S185" s="8" t="s">
        <v>136</v>
      </c>
      <c r="T185" s="17">
        <v>1</v>
      </c>
      <c r="U185" s="17">
        <v>1</v>
      </c>
      <c r="V185" s="16">
        <v>1</v>
      </c>
      <c r="W185" s="17">
        <v>1</v>
      </c>
      <c r="X185" s="17">
        <v>1</v>
      </c>
      <c r="Y185" s="17">
        <v>1</v>
      </c>
      <c r="Z185" s="55">
        <v>0.25</v>
      </c>
      <c r="AA185" s="50"/>
      <c r="AB185" s="17">
        <v>1</v>
      </c>
      <c r="AC185" s="8"/>
      <c r="AD185" s="8"/>
      <c r="AE185" s="16">
        <f t="shared" si="27"/>
        <v>1</v>
      </c>
      <c r="AF185" s="16">
        <f>+_xlfn.IFS(S185="Acumulado",V185+X185+Z185+AC185,S185="Capacidad",Z185,S185="Flujo",Z185,S185="Reducción",Z185,S185="Stock",Z185)</f>
        <v>0.25</v>
      </c>
      <c r="AG185" s="76" t="s">
        <v>623</v>
      </c>
    </row>
    <row r="186" spans="1:33" ht="138.94999999999999" customHeight="1" x14ac:dyDescent="0.25">
      <c r="A186" s="76"/>
      <c r="B186" s="76"/>
      <c r="C186" s="76"/>
      <c r="D186" s="76"/>
      <c r="E186" s="76"/>
      <c r="F186" s="76"/>
      <c r="G186" s="76"/>
      <c r="H186" s="76"/>
      <c r="I186" s="76"/>
      <c r="J186" s="84"/>
      <c r="K186" s="84"/>
      <c r="L186" s="84"/>
      <c r="M186" s="84"/>
      <c r="N186" s="84"/>
      <c r="O186" s="84"/>
      <c r="P186" s="76"/>
      <c r="Q186" s="8" t="s">
        <v>640</v>
      </c>
      <c r="R186" s="8" t="s">
        <v>641</v>
      </c>
      <c r="S186" s="8" t="s">
        <v>40</v>
      </c>
      <c r="T186" s="8">
        <v>12</v>
      </c>
      <c r="U186" s="8">
        <v>12</v>
      </c>
      <c r="V186" s="8">
        <v>12</v>
      </c>
      <c r="W186" s="8">
        <v>12</v>
      </c>
      <c r="X186" s="8">
        <v>14</v>
      </c>
      <c r="Y186" s="8">
        <v>12</v>
      </c>
      <c r="Z186" s="50">
        <v>11</v>
      </c>
      <c r="AA186" s="50"/>
      <c r="AB186" s="8">
        <v>12</v>
      </c>
      <c r="AC186" s="8"/>
      <c r="AD186" s="8"/>
      <c r="AE186" s="8">
        <f t="shared" si="27"/>
        <v>48</v>
      </c>
      <c r="AF186" s="8">
        <f t="shared" ref="AF186:AF194" si="29">+_xlfn.IFS(S186="Acumulado",V186+X186+Z186+AC186,S186="Capacidad",Z186,S186="Flujo",Z186,S186="Reducción",V186,S186="Stock",Z186)</f>
        <v>37</v>
      </c>
      <c r="AG186" s="76"/>
    </row>
    <row r="187" spans="1:33" ht="47.25" customHeight="1" x14ac:dyDescent="0.25">
      <c r="A187" s="76" t="s">
        <v>29</v>
      </c>
      <c r="B187" s="76" t="s">
        <v>478</v>
      </c>
      <c r="C187" s="76" t="s">
        <v>31</v>
      </c>
      <c r="D187" s="76" t="s">
        <v>632</v>
      </c>
      <c r="E187" s="76" t="s">
        <v>580</v>
      </c>
      <c r="F187" s="76" t="s">
        <v>642</v>
      </c>
      <c r="G187" s="76" t="s">
        <v>643</v>
      </c>
      <c r="H187" s="76" t="s">
        <v>583</v>
      </c>
      <c r="I187" s="76" t="s">
        <v>644</v>
      </c>
      <c r="J187" s="68">
        <v>1915332970</v>
      </c>
      <c r="K187" s="68">
        <v>1791599256</v>
      </c>
      <c r="L187" s="68">
        <v>11309000000</v>
      </c>
      <c r="M187" s="68">
        <v>11155287641</v>
      </c>
      <c r="N187" s="68">
        <v>14408212924</v>
      </c>
      <c r="O187" s="68">
        <v>719032717</v>
      </c>
      <c r="P187" s="76" t="s">
        <v>645</v>
      </c>
      <c r="Q187" s="65" t="s">
        <v>646</v>
      </c>
      <c r="R187" s="8" t="s">
        <v>647</v>
      </c>
      <c r="S187" s="8" t="s">
        <v>40</v>
      </c>
      <c r="T187" s="8">
        <v>54</v>
      </c>
      <c r="U187" s="8">
        <v>57</v>
      </c>
      <c r="V187" s="8">
        <v>57</v>
      </c>
      <c r="W187" s="8">
        <v>61</v>
      </c>
      <c r="X187" s="8">
        <v>61</v>
      </c>
      <c r="Y187" s="8">
        <v>70</v>
      </c>
      <c r="Z187" s="50">
        <v>20</v>
      </c>
      <c r="AA187" s="50"/>
      <c r="AB187" s="8">
        <v>78</v>
      </c>
      <c r="AC187" s="8"/>
      <c r="AD187" s="8"/>
      <c r="AE187" s="8">
        <f t="shared" si="27"/>
        <v>266</v>
      </c>
      <c r="AF187" s="8">
        <f t="shared" si="29"/>
        <v>138</v>
      </c>
      <c r="AG187" s="76" t="s">
        <v>623</v>
      </c>
    </row>
    <row r="188" spans="1:33" ht="31.5" x14ac:dyDescent="0.25">
      <c r="A188" s="76"/>
      <c r="B188" s="76"/>
      <c r="C188" s="76"/>
      <c r="D188" s="76"/>
      <c r="E188" s="76"/>
      <c r="F188" s="76"/>
      <c r="G188" s="76"/>
      <c r="H188" s="76"/>
      <c r="I188" s="76"/>
      <c r="J188" s="69"/>
      <c r="K188" s="69"/>
      <c r="L188" s="69"/>
      <c r="M188" s="69"/>
      <c r="N188" s="69"/>
      <c r="O188" s="69"/>
      <c r="P188" s="76"/>
      <c r="Q188" s="66"/>
      <c r="R188" s="8" t="s">
        <v>648</v>
      </c>
      <c r="S188" s="8" t="s">
        <v>40</v>
      </c>
      <c r="T188" s="8">
        <v>0</v>
      </c>
      <c r="U188" s="8">
        <v>0</v>
      </c>
      <c r="V188" s="8">
        <v>0</v>
      </c>
      <c r="W188" s="8">
        <v>7</v>
      </c>
      <c r="X188" s="8">
        <v>6</v>
      </c>
      <c r="Y188" s="8">
        <v>7</v>
      </c>
      <c r="Z188" s="50">
        <v>0</v>
      </c>
      <c r="AA188" s="64"/>
      <c r="AB188" s="8">
        <v>7</v>
      </c>
      <c r="AC188" s="8"/>
      <c r="AD188" s="8"/>
      <c r="AE188" s="8">
        <f t="shared" si="27"/>
        <v>21</v>
      </c>
      <c r="AF188" s="8">
        <f t="shared" si="29"/>
        <v>6</v>
      </c>
      <c r="AG188" s="76"/>
    </row>
    <row r="189" spans="1:33" ht="47.25" x14ac:dyDescent="0.25">
      <c r="A189" s="76"/>
      <c r="B189" s="76"/>
      <c r="C189" s="76"/>
      <c r="D189" s="76"/>
      <c r="E189" s="76"/>
      <c r="F189" s="76"/>
      <c r="G189" s="76"/>
      <c r="H189" s="76"/>
      <c r="I189" s="76"/>
      <c r="J189" s="69"/>
      <c r="K189" s="69"/>
      <c r="L189" s="69"/>
      <c r="M189" s="69"/>
      <c r="N189" s="69"/>
      <c r="O189" s="69"/>
      <c r="P189" s="76"/>
      <c r="Q189" s="66"/>
      <c r="R189" s="8" t="s">
        <v>649</v>
      </c>
      <c r="S189" s="8" t="s">
        <v>40</v>
      </c>
      <c r="T189" s="8">
        <v>0</v>
      </c>
      <c r="U189" s="8">
        <v>0</v>
      </c>
      <c r="V189" s="8">
        <v>0</v>
      </c>
      <c r="W189" s="8">
        <v>1</v>
      </c>
      <c r="X189" s="8">
        <v>0</v>
      </c>
      <c r="Y189" s="8">
        <v>0</v>
      </c>
      <c r="Z189" s="50">
        <v>0</v>
      </c>
      <c r="AA189" s="64"/>
      <c r="AB189" s="8">
        <v>0</v>
      </c>
      <c r="AC189" s="8"/>
      <c r="AD189" s="8"/>
      <c r="AE189" s="8">
        <f t="shared" si="27"/>
        <v>1</v>
      </c>
      <c r="AF189" s="8">
        <f t="shared" si="29"/>
        <v>0</v>
      </c>
      <c r="AG189" s="76"/>
    </row>
    <row r="190" spans="1:33" ht="47.25" x14ac:dyDescent="0.25">
      <c r="A190" s="76"/>
      <c r="B190" s="76"/>
      <c r="C190" s="76"/>
      <c r="D190" s="76"/>
      <c r="E190" s="76"/>
      <c r="F190" s="76"/>
      <c r="G190" s="76"/>
      <c r="H190" s="76"/>
      <c r="I190" s="76"/>
      <c r="J190" s="69"/>
      <c r="K190" s="69"/>
      <c r="L190" s="69"/>
      <c r="M190" s="69"/>
      <c r="N190" s="69"/>
      <c r="O190" s="69"/>
      <c r="P190" s="76"/>
      <c r="Q190" s="66"/>
      <c r="R190" s="8" t="s">
        <v>650</v>
      </c>
      <c r="S190" s="8" t="s">
        <v>40</v>
      </c>
      <c r="T190" s="8">
        <v>0</v>
      </c>
      <c r="U190" s="8">
        <v>6</v>
      </c>
      <c r="V190" s="8">
        <v>6</v>
      </c>
      <c r="W190" s="8">
        <v>6</v>
      </c>
      <c r="X190" s="8">
        <v>6</v>
      </c>
      <c r="Y190" s="8">
        <v>6</v>
      </c>
      <c r="Z190" s="50">
        <v>0</v>
      </c>
      <c r="AA190" s="64"/>
      <c r="AB190" s="8">
        <v>6</v>
      </c>
      <c r="AC190" s="8"/>
      <c r="AD190" s="8"/>
      <c r="AE190" s="8">
        <f t="shared" si="27"/>
        <v>24</v>
      </c>
      <c r="AF190" s="8">
        <f t="shared" si="29"/>
        <v>12</v>
      </c>
      <c r="AG190" s="76"/>
    </row>
    <row r="191" spans="1:33" ht="31.5" x14ac:dyDescent="0.25">
      <c r="A191" s="76"/>
      <c r="B191" s="76"/>
      <c r="C191" s="76"/>
      <c r="D191" s="76"/>
      <c r="E191" s="76"/>
      <c r="F191" s="76"/>
      <c r="G191" s="76"/>
      <c r="H191" s="76"/>
      <c r="I191" s="76"/>
      <c r="J191" s="69"/>
      <c r="K191" s="69"/>
      <c r="L191" s="69"/>
      <c r="M191" s="69"/>
      <c r="N191" s="69"/>
      <c r="O191" s="69"/>
      <c r="P191" s="76"/>
      <c r="Q191" s="66"/>
      <c r="R191" s="8" t="s">
        <v>651</v>
      </c>
      <c r="S191" s="8" t="s">
        <v>40</v>
      </c>
      <c r="T191" s="8">
        <v>0</v>
      </c>
      <c r="U191" s="8">
        <v>1</v>
      </c>
      <c r="V191" s="8">
        <v>0</v>
      </c>
      <c r="W191" s="8">
        <v>2</v>
      </c>
      <c r="X191" s="8">
        <v>2</v>
      </c>
      <c r="Y191" s="8">
        <v>2</v>
      </c>
      <c r="Z191" s="50">
        <v>1</v>
      </c>
      <c r="AA191" s="64"/>
      <c r="AB191" s="8">
        <v>2</v>
      </c>
      <c r="AC191" s="8"/>
      <c r="AD191" s="8"/>
      <c r="AE191" s="8">
        <f t="shared" si="27"/>
        <v>7</v>
      </c>
      <c r="AF191" s="8">
        <f t="shared" si="29"/>
        <v>3</v>
      </c>
      <c r="AG191" s="76"/>
    </row>
    <row r="192" spans="1:33" ht="31.5" x14ac:dyDescent="0.25">
      <c r="A192" s="76"/>
      <c r="B192" s="76"/>
      <c r="C192" s="76"/>
      <c r="D192" s="76"/>
      <c r="E192" s="76"/>
      <c r="F192" s="76"/>
      <c r="G192" s="76"/>
      <c r="H192" s="76"/>
      <c r="I192" s="76"/>
      <c r="J192" s="69"/>
      <c r="K192" s="69"/>
      <c r="L192" s="69"/>
      <c r="M192" s="69"/>
      <c r="N192" s="69"/>
      <c r="O192" s="69"/>
      <c r="P192" s="76"/>
      <c r="Q192" s="67"/>
      <c r="R192" s="8" t="s">
        <v>652</v>
      </c>
      <c r="S192" s="8" t="s">
        <v>40</v>
      </c>
      <c r="T192" s="8">
        <v>0</v>
      </c>
      <c r="U192" s="8">
        <v>0</v>
      </c>
      <c r="V192" s="8">
        <v>0</v>
      </c>
      <c r="W192" s="8">
        <v>1</v>
      </c>
      <c r="X192" s="8">
        <v>1</v>
      </c>
      <c r="Y192" s="8">
        <v>1</v>
      </c>
      <c r="Z192" s="50">
        <v>0</v>
      </c>
      <c r="AA192" s="64"/>
      <c r="AB192" s="8">
        <v>1</v>
      </c>
      <c r="AC192" s="8"/>
      <c r="AD192" s="8"/>
      <c r="AE192" s="8">
        <f t="shared" si="27"/>
        <v>3</v>
      </c>
      <c r="AF192" s="8">
        <f t="shared" si="29"/>
        <v>1</v>
      </c>
      <c r="AG192" s="76"/>
    </row>
    <row r="193" spans="1:33" x14ac:dyDescent="0.25">
      <c r="A193" s="76"/>
      <c r="B193" s="76"/>
      <c r="C193" s="76"/>
      <c r="D193" s="76"/>
      <c r="E193" s="76"/>
      <c r="F193" s="76"/>
      <c r="G193" s="76"/>
      <c r="H193" s="76"/>
      <c r="I193" s="76"/>
      <c r="J193" s="69"/>
      <c r="K193" s="69"/>
      <c r="L193" s="69"/>
      <c r="M193" s="69"/>
      <c r="N193" s="69"/>
      <c r="O193" s="69"/>
      <c r="P193" s="76"/>
      <c r="Q193" s="65" t="s">
        <v>653</v>
      </c>
      <c r="R193" s="8" t="s">
        <v>654</v>
      </c>
      <c r="S193" s="8" t="s">
        <v>40</v>
      </c>
      <c r="T193" s="8">
        <v>0</v>
      </c>
      <c r="U193" s="8">
        <v>0</v>
      </c>
      <c r="V193" s="8">
        <v>0</v>
      </c>
      <c r="W193" s="8">
        <v>0</v>
      </c>
      <c r="X193" s="8">
        <v>0</v>
      </c>
      <c r="Y193" s="8">
        <v>1</v>
      </c>
      <c r="Z193" s="50">
        <v>0</v>
      </c>
      <c r="AA193" s="64"/>
      <c r="AB193" s="8">
        <v>0</v>
      </c>
      <c r="AC193" s="8"/>
      <c r="AD193" s="8"/>
      <c r="AE193" s="8">
        <f t="shared" si="27"/>
        <v>1</v>
      </c>
      <c r="AF193" s="8">
        <f t="shared" si="29"/>
        <v>0</v>
      </c>
      <c r="AG193" s="76"/>
    </row>
    <row r="194" spans="1:33" ht="26.25" customHeight="1" x14ac:dyDescent="0.25">
      <c r="A194" s="76"/>
      <c r="B194" s="76"/>
      <c r="C194" s="76"/>
      <c r="D194" s="76"/>
      <c r="E194" s="76"/>
      <c r="F194" s="76"/>
      <c r="G194" s="76"/>
      <c r="H194" s="76"/>
      <c r="I194" s="76"/>
      <c r="J194" s="70"/>
      <c r="K194" s="70"/>
      <c r="L194" s="70"/>
      <c r="M194" s="70"/>
      <c r="N194" s="70"/>
      <c r="O194" s="70"/>
      <c r="P194" s="76"/>
      <c r="Q194" s="67"/>
      <c r="R194" s="8" t="s">
        <v>211</v>
      </c>
      <c r="S194" s="8" t="s">
        <v>40</v>
      </c>
      <c r="T194" s="8">
        <v>0</v>
      </c>
      <c r="U194" s="8">
        <v>0</v>
      </c>
      <c r="V194" s="8">
        <v>0</v>
      </c>
      <c r="W194" s="8">
        <v>1</v>
      </c>
      <c r="X194" s="8">
        <v>1</v>
      </c>
      <c r="Y194" s="8">
        <v>1</v>
      </c>
      <c r="Z194" s="50">
        <v>1</v>
      </c>
      <c r="AA194" s="64"/>
      <c r="AB194" s="8">
        <v>1</v>
      </c>
      <c r="AC194" s="8"/>
      <c r="AD194" s="8"/>
      <c r="AE194" s="8">
        <f t="shared" si="27"/>
        <v>3</v>
      </c>
      <c r="AF194" s="8">
        <f t="shared" si="29"/>
        <v>2</v>
      </c>
      <c r="AG194" s="76"/>
    </row>
    <row r="195" spans="1:33" x14ac:dyDescent="0.25">
      <c r="N195" s="49">
        <f>SUM(N8:N187)</f>
        <v>1450065000000</v>
      </c>
      <c r="O195" s="49">
        <f>SUM(O8:O187)</f>
        <v>562546582652.26001</v>
      </c>
    </row>
  </sheetData>
  <autoFilter ref="A7:AG195" xr:uid="{00000000-0009-0000-0000-000000000000}"/>
  <mergeCells count="568">
    <mergeCell ref="H187:H194"/>
    <mergeCell ref="I187:I194"/>
    <mergeCell ref="J187:J194"/>
    <mergeCell ref="K187:K194"/>
    <mergeCell ref="L187:L194"/>
    <mergeCell ref="AG185:AG186"/>
    <mergeCell ref="F185:F186"/>
    <mergeCell ref="G185:G186"/>
    <mergeCell ref="H185:H186"/>
    <mergeCell ref="I185:I186"/>
    <mergeCell ref="J185:J186"/>
    <mergeCell ref="K185:K186"/>
    <mergeCell ref="A187:A194"/>
    <mergeCell ref="B187:B194"/>
    <mergeCell ref="C187:C194"/>
    <mergeCell ref="D187:D194"/>
    <mergeCell ref="E187:E194"/>
    <mergeCell ref="F187:F194"/>
    <mergeCell ref="L185:L186"/>
    <mergeCell ref="M185:M186"/>
    <mergeCell ref="N185:N186"/>
    <mergeCell ref="M187:M194"/>
    <mergeCell ref="N187:N194"/>
    <mergeCell ref="O187:O194"/>
    <mergeCell ref="P187:P194"/>
    <mergeCell ref="Q187:Q192"/>
    <mergeCell ref="AG187:AG194"/>
    <mergeCell ref="Q193:Q194"/>
    <mergeCell ref="G187:G194"/>
    <mergeCell ref="M178:M179"/>
    <mergeCell ref="N178:N179"/>
    <mergeCell ref="O178:O179"/>
    <mergeCell ref="P178:P179"/>
    <mergeCell ref="AG178:AG179"/>
    <mergeCell ref="A185:A186"/>
    <mergeCell ref="B185:B186"/>
    <mergeCell ref="C185:C186"/>
    <mergeCell ref="D185:D186"/>
    <mergeCell ref="E185:E186"/>
    <mergeCell ref="G178:G179"/>
    <mergeCell ref="H178:H179"/>
    <mergeCell ref="I178:I179"/>
    <mergeCell ref="J178:J179"/>
    <mergeCell ref="K178:K179"/>
    <mergeCell ref="L178:L179"/>
    <mergeCell ref="A178:A179"/>
    <mergeCell ref="B178:B179"/>
    <mergeCell ref="C178:C179"/>
    <mergeCell ref="D178:D179"/>
    <mergeCell ref="E178:E179"/>
    <mergeCell ref="F178:F179"/>
    <mergeCell ref="O185:O186"/>
    <mergeCell ref="P185:P186"/>
    <mergeCell ref="N172:N176"/>
    <mergeCell ref="O172:O176"/>
    <mergeCell ref="P172:P176"/>
    <mergeCell ref="AG172:AG176"/>
    <mergeCell ref="F172:F176"/>
    <mergeCell ref="G172:G176"/>
    <mergeCell ref="H172:H176"/>
    <mergeCell ref="I172:I176"/>
    <mergeCell ref="J172:J176"/>
    <mergeCell ref="K172:K176"/>
    <mergeCell ref="M170:M171"/>
    <mergeCell ref="N170:N171"/>
    <mergeCell ref="O170:O171"/>
    <mergeCell ref="P170:P171"/>
    <mergeCell ref="AG170:AG171"/>
    <mergeCell ref="A172:A176"/>
    <mergeCell ref="B172:B176"/>
    <mergeCell ref="C172:C176"/>
    <mergeCell ref="D172:D176"/>
    <mergeCell ref="E172:E176"/>
    <mergeCell ref="G170:G171"/>
    <mergeCell ref="H170:H171"/>
    <mergeCell ref="I170:I171"/>
    <mergeCell ref="J170:J171"/>
    <mergeCell ref="K170:K171"/>
    <mergeCell ref="L170:L171"/>
    <mergeCell ref="A170:A171"/>
    <mergeCell ref="B170:B171"/>
    <mergeCell ref="C170:C171"/>
    <mergeCell ref="D170:D171"/>
    <mergeCell ref="E170:E171"/>
    <mergeCell ref="F170:F171"/>
    <mergeCell ref="L172:L176"/>
    <mergeCell ref="M172:M176"/>
    <mergeCell ref="N168:N169"/>
    <mergeCell ref="O168:O169"/>
    <mergeCell ref="P168:P169"/>
    <mergeCell ref="AG168:AG169"/>
    <mergeCell ref="F168:F169"/>
    <mergeCell ref="G168:G169"/>
    <mergeCell ref="H168:H169"/>
    <mergeCell ref="I168:I169"/>
    <mergeCell ref="J168:J169"/>
    <mergeCell ref="K168:K169"/>
    <mergeCell ref="M163:M166"/>
    <mergeCell ref="N163:N166"/>
    <mergeCell ref="O163:O166"/>
    <mergeCell ref="P163:P166"/>
    <mergeCell ref="AG163:AG166"/>
    <mergeCell ref="A168:A169"/>
    <mergeCell ref="B168:B169"/>
    <mergeCell ref="C168:C169"/>
    <mergeCell ref="D168:D169"/>
    <mergeCell ref="E168:E169"/>
    <mergeCell ref="G163:G166"/>
    <mergeCell ref="H163:H166"/>
    <mergeCell ref="I163:I166"/>
    <mergeCell ref="J163:J166"/>
    <mergeCell ref="K163:K166"/>
    <mergeCell ref="L163:L166"/>
    <mergeCell ref="A163:A166"/>
    <mergeCell ref="B163:B166"/>
    <mergeCell ref="C163:C166"/>
    <mergeCell ref="D163:D166"/>
    <mergeCell ref="E163:E166"/>
    <mergeCell ref="F163:F166"/>
    <mergeCell ref="L168:L169"/>
    <mergeCell ref="M168:M169"/>
    <mergeCell ref="N161:N162"/>
    <mergeCell ref="O161:O162"/>
    <mergeCell ref="P161:P162"/>
    <mergeCell ref="AG161:AG162"/>
    <mergeCell ref="F161:F162"/>
    <mergeCell ref="G161:G162"/>
    <mergeCell ref="H161:H162"/>
    <mergeCell ref="I161:I162"/>
    <mergeCell ref="J161:J162"/>
    <mergeCell ref="K161:K162"/>
    <mergeCell ref="M157:M158"/>
    <mergeCell ref="N157:N158"/>
    <mergeCell ref="O157:O158"/>
    <mergeCell ref="P157:P158"/>
    <mergeCell ref="AG157:AG158"/>
    <mergeCell ref="A161:A162"/>
    <mergeCell ref="B161:B162"/>
    <mergeCell ref="C161:C162"/>
    <mergeCell ref="D161:D162"/>
    <mergeCell ref="E161:E162"/>
    <mergeCell ref="G157:G158"/>
    <mergeCell ref="H157:H158"/>
    <mergeCell ref="I157:I158"/>
    <mergeCell ref="J157:J158"/>
    <mergeCell ref="K157:K158"/>
    <mergeCell ref="L157:L158"/>
    <mergeCell ref="A157:A158"/>
    <mergeCell ref="B157:B158"/>
    <mergeCell ref="C157:C158"/>
    <mergeCell ref="D157:D158"/>
    <mergeCell ref="E157:E158"/>
    <mergeCell ref="F157:F158"/>
    <mergeCell ref="L161:L162"/>
    <mergeCell ref="M161:M162"/>
    <mergeCell ref="N154:N156"/>
    <mergeCell ref="O154:O156"/>
    <mergeCell ref="P154:P156"/>
    <mergeCell ref="AG154:AG156"/>
    <mergeCell ref="F154:F156"/>
    <mergeCell ref="G154:G156"/>
    <mergeCell ref="H154:H156"/>
    <mergeCell ref="I154:I156"/>
    <mergeCell ref="J154:J156"/>
    <mergeCell ref="K154:K156"/>
    <mergeCell ref="M148:M153"/>
    <mergeCell ref="N148:N153"/>
    <mergeCell ref="O148:O153"/>
    <mergeCell ref="P148:P153"/>
    <mergeCell ref="AG148:AG153"/>
    <mergeCell ref="A154:A156"/>
    <mergeCell ref="B154:B156"/>
    <mergeCell ref="C154:C156"/>
    <mergeCell ref="D154:D156"/>
    <mergeCell ref="E154:E156"/>
    <mergeCell ref="G148:G153"/>
    <mergeCell ref="H148:H153"/>
    <mergeCell ref="I148:I153"/>
    <mergeCell ref="J148:J153"/>
    <mergeCell ref="K148:K153"/>
    <mergeCell ref="L148:L153"/>
    <mergeCell ref="A148:A153"/>
    <mergeCell ref="B148:B153"/>
    <mergeCell ref="C148:C153"/>
    <mergeCell ref="D148:D153"/>
    <mergeCell ref="E148:E153"/>
    <mergeCell ref="F148:F153"/>
    <mergeCell ref="L154:L156"/>
    <mergeCell ref="M154:M156"/>
    <mergeCell ref="N144:N147"/>
    <mergeCell ref="O144:O147"/>
    <mergeCell ref="P144:P147"/>
    <mergeCell ref="AG144:AG147"/>
    <mergeCell ref="F144:F147"/>
    <mergeCell ref="G144:G147"/>
    <mergeCell ref="H144:H147"/>
    <mergeCell ref="I144:I147"/>
    <mergeCell ref="J144:J147"/>
    <mergeCell ref="K144:K147"/>
    <mergeCell ref="M141:M143"/>
    <mergeCell ref="N141:N143"/>
    <mergeCell ref="O141:O143"/>
    <mergeCell ref="P141:P143"/>
    <mergeCell ref="AG141:AG143"/>
    <mergeCell ref="A144:A147"/>
    <mergeCell ref="B144:B147"/>
    <mergeCell ref="C144:C147"/>
    <mergeCell ref="D144:D147"/>
    <mergeCell ref="E144:E147"/>
    <mergeCell ref="G141:G143"/>
    <mergeCell ref="H141:H143"/>
    <mergeCell ref="I141:I143"/>
    <mergeCell ref="J141:J143"/>
    <mergeCell ref="K141:K143"/>
    <mergeCell ref="L141:L143"/>
    <mergeCell ref="A141:A143"/>
    <mergeCell ref="B141:B143"/>
    <mergeCell ref="C141:C143"/>
    <mergeCell ref="D141:D143"/>
    <mergeCell ref="E141:E143"/>
    <mergeCell ref="F141:F143"/>
    <mergeCell ref="L144:L147"/>
    <mergeCell ref="M144:M147"/>
    <mergeCell ref="N134:N140"/>
    <mergeCell ref="O134:O140"/>
    <mergeCell ref="P134:P140"/>
    <mergeCell ref="AG134:AG140"/>
    <mergeCell ref="F134:F140"/>
    <mergeCell ref="G134:G140"/>
    <mergeCell ref="H134:H140"/>
    <mergeCell ref="I134:I140"/>
    <mergeCell ref="J134:J140"/>
    <mergeCell ref="K134:K140"/>
    <mergeCell ref="M126:M133"/>
    <mergeCell ref="N126:N133"/>
    <mergeCell ref="O126:O133"/>
    <mergeCell ref="P126:P133"/>
    <mergeCell ref="AG126:AG133"/>
    <mergeCell ref="A134:A140"/>
    <mergeCell ref="B134:B140"/>
    <mergeCell ref="C134:C140"/>
    <mergeCell ref="D134:D140"/>
    <mergeCell ref="E134:E140"/>
    <mergeCell ref="G126:G133"/>
    <mergeCell ref="H126:H133"/>
    <mergeCell ref="I126:I133"/>
    <mergeCell ref="J126:J133"/>
    <mergeCell ref="K126:K133"/>
    <mergeCell ref="L126:L133"/>
    <mergeCell ref="A126:A133"/>
    <mergeCell ref="B126:B133"/>
    <mergeCell ref="C126:C133"/>
    <mergeCell ref="D126:D133"/>
    <mergeCell ref="E126:E133"/>
    <mergeCell ref="F126:F133"/>
    <mergeCell ref="L134:L140"/>
    <mergeCell ref="M134:M140"/>
    <mergeCell ref="N112:N125"/>
    <mergeCell ref="O112:O125"/>
    <mergeCell ref="P112:P125"/>
    <mergeCell ref="AG112:AG125"/>
    <mergeCell ref="F112:F125"/>
    <mergeCell ref="G112:G125"/>
    <mergeCell ref="H112:H125"/>
    <mergeCell ref="I112:I125"/>
    <mergeCell ref="J112:J125"/>
    <mergeCell ref="K112:K125"/>
    <mergeCell ref="M106:M108"/>
    <mergeCell ref="N106:N108"/>
    <mergeCell ref="O106:O108"/>
    <mergeCell ref="P106:P108"/>
    <mergeCell ref="AG106:AG108"/>
    <mergeCell ref="A112:A125"/>
    <mergeCell ref="B112:B125"/>
    <mergeCell ref="C112:C125"/>
    <mergeCell ref="D112:D125"/>
    <mergeCell ref="E112:E125"/>
    <mergeCell ref="G106:G108"/>
    <mergeCell ref="H106:H108"/>
    <mergeCell ref="I106:I108"/>
    <mergeCell ref="J106:J108"/>
    <mergeCell ref="K106:K108"/>
    <mergeCell ref="L106:L108"/>
    <mergeCell ref="A106:A108"/>
    <mergeCell ref="B106:B108"/>
    <mergeCell ref="C106:C108"/>
    <mergeCell ref="D106:D108"/>
    <mergeCell ref="E106:E108"/>
    <mergeCell ref="F106:F108"/>
    <mergeCell ref="L112:L125"/>
    <mergeCell ref="M112:M125"/>
    <mergeCell ref="N102:N103"/>
    <mergeCell ref="O102:O103"/>
    <mergeCell ref="P102:P103"/>
    <mergeCell ref="AG102:AG103"/>
    <mergeCell ref="F102:F103"/>
    <mergeCell ref="G102:G103"/>
    <mergeCell ref="H102:H103"/>
    <mergeCell ref="I102:I103"/>
    <mergeCell ref="J102:J103"/>
    <mergeCell ref="K102:K103"/>
    <mergeCell ref="M98:M101"/>
    <mergeCell ref="N98:N101"/>
    <mergeCell ref="O98:O101"/>
    <mergeCell ref="P98:P101"/>
    <mergeCell ref="AG98:AG101"/>
    <mergeCell ref="A102:A103"/>
    <mergeCell ref="B102:B103"/>
    <mergeCell ref="C102:C103"/>
    <mergeCell ref="D102:D103"/>
    <mergeCell ref="E102:E103"/>
    <mergeCell ref="G98:G101"/>
    <mergeCell ref="H98:H101"/>
    <mergeCell ref="I98:I101"/>
    <mergeCell ref="J98:J101"/>
    <mergeCell ref="K98:K101"/>
    <mergeCell ref="L98:L101"/>
    <mergeCell ref="A98:A101"/>
    <mergeCell ref="B98:B101"/>
    <mergeCell ref="C98:C101"/>
    <mergeCell ref="D98:D101"/>
    <mergeCell ref="E98:E101"/>
    <mergeCell ref="F98:F101"/>
    <mergeCell ref="L102:L103"/>
    <mergeCell ref="M102:M103"/>
    <mergeCell ref="N92:N93"/>
    <mergeCell ref="O92:O93"/>
    <mergeCell ref="P92:P93"/>
    <mergeCell ref="AG92:AG93"/>
    <mergeCell ref="F92:F93"/>
    <mergeCell ref="G92:G93"/>
    <mergeCell ref="H92:H93"/>
    <mergeCell ref="I92:I93"/>
    <mergeCell ref="J92:J93"/>
    <mergeCell ref="K92:K93"/>
    <mergeCell ref="M88:M89"/>
    <mergeCell ref="N88:N89"/>
    <mergeCell ref="O88:O89"/>
    <mergeCell ref="P88:P89"/>
    <mergeCell ref="AG88:AG89"/>
    <mergeCell ref="A92:A93"/>
    <mergeCell ref="B92:B93"/>
    <mergeCell ref="C92:C93"/>
    <mergeCell ref="D92:D93"/>
    <mergeCell ref="E92:E93"/>
    <mergeCell ref="G88:G89"/>
    <mergeCell ref="H88:H89"/>
    <mergeCell ref="I88:I89"/>
    <mergeCell ref="J88:J89"/>
    <mergeCell ref="K88:K89"/>
    <mergeCell ref="L88:L89"/>
    <mergeCell ref="A88:A89"/>
    <mergeCell ref="B88:B89"/>
    <mergeCell ref="C88:C89"/>
    <mergeCell ref="D88:D89"/>
    <mergeCell ref="E88:E89"/>
    <mergeCell ref="F88:F89"/>
    <mergeCell ref="L92:L93"/>
    <mergeCell ref="M92:M93"/>
    <mergeCell ref="N83:N87"/>
    <mergeCell ref="O83:O87"/>
    <mergeCell ref="P83:P87"/>
    <mergeCell ref="AG83:AG87"/>
    <mergeCell ref="Q84:Q85"/>
    <mergeCell ref="F83:F87"/>
    <mergeCell ref="G83:G87"/>
    <mergeCell ref="H83:H87"/>
    <mergeCell ref="I83:I87"/>
    <mergeCell ref="J83:J87"/>
    <mergeCell ref="K83:K87"/>
    <mergeCell ref="M68:M74"/>
    <mergeCell ref="N68:N74"/>
    <mergeCell ref="O68:O74"/>
    <mergeCell ref="P68:P74"/>
    <mergeCell ref="AG68:AG74"/>
    <mergeCell ref="A83:A87"/>
    <mergeCell ref="B83:B87"/>
    <mergeCell ref="C83:C87"/>
    <mergeCell ref="D83:D87"/>
    <mergeCell ref="E83:E87"/>
    <mergeCell ref="G68:G74"/>
    <mergeCell ref="H68:H74"/>
    <mergeCell ref="I68:I74"/>
    <mergeCell ref="J68:J74"/>
    <mergeCell ref="K68:K74"/>
    <mergeCell ref="L68:L74"/>
    <mergeCell ref="A68:A74"/>
    <mergeCell ref="B68:B74"/>
    <mergeCell ref="C68:C74"/>
    <mergeCell ref="D68:D74"/>
    <mergeCell ref="E68:E74"/>
    <mergeCell ref="F68:F74"/>
    <mergeCell ref="L83:L87"/>
    <mergeCell ref="M83:M87"/>
    <mergeCell ref="N63:N67"/>
    <mergeCell ref="O63:O67"/>
    <mergeCell ref="P63:P67"/>
    <mergeCell ref="AG63:AG67"/>
    <mergeCell ref="F63:F67"/>
    <mergeCell ref="G63:G67"/>
    <mergeCell ref="H63:H67"/>
    <mergeCell ref="I63:I67"/>
    <mergeCell ref="J63:J67"/>
    <mergeCell ref="K63:K67"/>
    <mergeCell ref="M46:M61"/>
    <mergeCell ref="N46:N61"/>
    <mergeCell ref="O46:O61"/>
    <mergeCell ref="P46:P61"/>
    <mergeCell ref="AG46:AG61"/>
    <mergeCell ref="A63:A67"/>
    <mergeCell ref="B63:B67"/>
    <mergeCell ref="C63:C67"/>
    <mergeCell ref="D63:D67"/>
    <mergeCell ref="E63:E67"/>
    <mergeCell ref="G46:G61"/>
    <mergeCell ref="H46:H61"/>
    <mergeCell ref="I46:I61"/>
    <mergeCell ref="J46:J61"/>
    <mergeCell ref="K46:K61"/>
    <mergeCell ref="L46:L61"/>
    <mergeCell ref="A46:A61"/>
    <mergeCell ref="B46:B61"/>
    <mergeCell ref="C46:C61"/>
    <mergeCell ref="D46:D61"/>
    <mergeCell ref="E46:E61"/>
    <mergeCell ref="F46:F61"/>
    <mergeCell ref="L63:L67"/>
    <mergeCell ref="M63:M67"/>
    <mergeCell ref="N43:N45"/>
    <mergeCell ref="O43:O45"/>
    <mergeCell ref="P43:P45"/>
    <mergeCell ref="AG43:AG45"/>
    <mergeCell ref="F43:F45"/>
    <mergeCell ref="G43:G45"/>
    <mergeCell ref="H43:H45"/>
    <mergeCell ref="I43:I45"/>
    <mergeCell ref="J43:J45"/>
    <mergeCell ref="K43:K45"/>
    <mergeCell ref="M40:M42"/>
    <mergeCell ref="N40:N42"/>
    <mergeCell ref="O40:O42"/>
    <mergeCell ref="P40:P42"/>
    <mergeCell ref="AG40:AG42"/>
    <mergeCell ref="A43:A45"/>
    <mergeCell ref="B43:B45"/>
    <mergeCell ref="C43:C45"/>
    <mergeCell ref="D43:D45"/>
    <mergeCell ref="E43:E45"/>
    <mergeCell ref="G40:G42"/>
    <mergeCell ref="H40:H42"/>
    <mergeCell ref="I40:I42"/>
    <mergeCell ref="J40:J42"/>
    <mergeCell ref="K40:K42"/>
    <mergeCell ref="L40:L42"/>
    <mergeCell ref="A40:A42"/>
    <mergeCell ref="B40:B42"/>
    <mergeCell ref="C40:C42"/>
    <mergeCell ref="D40:D42"/>
    <mergeCell ref="E40:E42"/>
    <mergeCell ref="F40:F42"/>
    <mergeCell ref="L43:L45"/>
    <mergeCell ref="M43:M45"/>
    <mergeCell ref="M28:M38"/>
    <mergeCell ref="N28:N38"/>
    <mergeCell ref="O28:O38"/>
    <mergeCell ref="P28:P38"/>
    <mergeCell ref="AG28:AG38"/>
    <mergeCell ref="Q30:Q31"/>
    <mergeCell ref="G28:G38"/>
    <mergeCell ref="H28:H38"/>
    <mergeCell ref="I28:I38"/>
    <mergeCell ref="J28:J38"/>
    <mergeCell ref="K28:K38"/>
    <mergeCell ref="L28:L38"/>
    <mergeCell ref="A28:A38"/>
    <mergeCell ref="B28:B38"/>
    <mergeCell ref="C28:C38"/>
    <mergeCell ref="D28:D38"/>
    <mergeCell ref="E28:E38"/>
    <mergeCell ref="F28:F38"/>
    <mergeCell ref="H24:H27"/>
    <mergeCell ref="I24:I27"/>
    <mergeCell ref="J24:J27"/>
    <mergeCell ref="P21:P23"/>
    <mergeCell ref="Q21:Q22"/>
    <mergeCell ref="AG21:AG23"/>
    <mergeCell ref="A24:A27"/>
    <mergeCell ref="B24:B27"/>
    <mergeCell ref="C24:C27"/>
    <mergeCell ref="D24:D27"/>
    <mergeCell ref="E24:E27"/>
    <mergeCell ref="F24:F27"/>
    <mergeCell ref="G24:G27"/>
    <mergeCell ref="J21:J23"/>
    <mergeCell ref="K21:K23"/>
    <mergeCell ref="L21:L23"/>
    <mergeCell ref="M21:M23"/>
    <mergeCell ref="N21:N23"/>
    <mergeCell ref="O21:O23"/>
    <mergeCell ref="N24:N27"/>
    <mergeCell ref="O24:O27"/>
    <mergeCell ref="P24:P27"/>
    <mergeCell ref="AG24:AG27"/>
    <mergeCell ref="K24:K27"/>
    <mergeCell ref="L24:L27"/>
    <mergeCell ref="M24:M27"/>
    <mergeCell ref="M18:M19"/>
    <mergeCell ref="N18:N19"/>
    <mergeCell ref="O18:O19"/>
    <mergeCell ref="P18:P19"/>
    <mergeCell ref="Q18:Q19"/>
    <mergeCell ref="F18:F19"/>
    <mergeCell ref="G18:G19"/>
    <mergeCell ref="H18:H19"/>
    <mergeCell ref="I18:I19"/>
    <mergeCell ref="J18:J19"/>
    <mergeCell ref="K18:K19"/>
    <mergeCell ref="A21:A23"/>
    <mergeCell ref="B21:B23"/>
    <mergeCell ref="C21:C23"/>
    <mergeCell ref="D21:D23"/>
    <mergeCell ref="E21:E23"/>
    <mergeCell ref="F21:F23"/>
    <mergeCell ref="G21:G23"/>
    <mergeCell ref="H21:H23"/>
    <mergeCell ref="I21:I23"/>
    <mergeCell ref="M14:M17"/>
    <mergeCell ref="N14:N17"/>
    <mergeCell ref="O14:O17"/>
    <mergeCell ref="P14:P17"/>
    <mergeCell ref="AG14:AG17"/>
    <mergeCell ref="A18:A19"/>
    <mergeCell ref="B18:B19"/>
    <mergeCell ref="C18:C19"/>
    <mergeCell ref="D18:D19"/>
    <mergeCell ref="E18:E19"/>
    <mergeCell ref="G14:G17"/>
    <mergeCell ref="H14:H17"/>
    <mergeCell ref="I14:I17"/>
    <mergeCell ref="J14:J17"/>
    <mergeCell ref="K14:K17"/>
    <mergeCell ref="L14:L17"/>
    <mergeCell ref="A14:A17"/>
    <mergeCell ref="B14:B17"/>
    <mergeCell ref="C14:C17"/>
    <mergeCell ref="D14:D17"/>
    <mergeCell ref="E14:E17"/>
    <mergeCell ref="F14:F17"/>
    <mergeCell ref="AG18:AG19"/>
    <mergeCell ref="L18:L19"/>
    <mergeCell ref="P8:P13"/>
    <mergeCell ref="AG8:AG13"/>
    <mergeCell ref="Q12:Q13"/>
    <mergeCell ref="G8:G13"/>
    <mergeCell ref="H8:H13"/>
    <mergeCell ref="I8:I13"/>
    <mergeCell ref="J8:J13"/>
    <mergeCell ref="K8:K13"/>
    <mergeCell ref="L8:L13"/>
    <mergeCell ref="A8:A13"/>
    <mergeCell ref="B8:B13"/>
    <mergeCell ref="C8:C13"/>
    <mergeCell ref="D8:D13"/>
    <mergeCell ref="E8:E13"/>
    <mergeCell ref="F8:F13"/>
    <mergeCell ref="M8:M13"/>
    <mergeCell ref="N8:N13"/>
    <mergeCell ref="O8:O13"/>
  </mergeCells>
  <printOptions horizontalCentered="1" verticalCentered="1"/>
  <pageMargins left="0.39370078740157483" right="0.39370078740157483" top="0.39370078740157483" bottom="0.39370078740157483" header="0.39370078740157483" footer="0.31496062992125984"/>
  <pageSetup paperSize="5" scale="16" fitToHeight="0" orientation="landscape" r:id="rId1"/>
  <rowBreaks count="7" manualBreakCount="7">
    <brk id="27" max="37" man="1"/>
    <brk id="79" max="37" man="1"/>
    <brk id="95" max="37" man="1"/>
    <brk id="125" max="37" man="1"/>
    <brk id="147" max="37" man="1"/>
    <brk id="166" max="37" man="1"/>
    <brk id="181"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AB3DDCF-9D2F-4900-A296-DC8C148B000F}">
          <x14:formula1>
            <xm:f>'C:\Users\avelandia\OneDrive - MINTIC\ARCHIVOS\MINTIC\2021\PES\[PES 3T-2021 V3.3 Control de cambios.xlsx]Lista Desplegable'!#REF!</xm:f>
          </x14:formula1>
          <xm:sqref>S176:S186 S134:S144 S159:S160 S163:S168 S170:S171 S128 S173 S8:S125</xm:sqref>
        </x14:dataValidation>
        <x14:dataValidation type="list" allowBlank="1" showInputMessage="1" showErrorMessage="1" xr:uid="{4A68F493-5C67-430D-9D87-471434ED08CB}">
          <x14:formula1>
            <xm:f>'C:\Users\AVELAN~1\AppData\Local\Temp\[PES 4T-2019 MRVM.xlsx]Lista Desplegable'!#REF!</xm:f>
          </x14:formula1>
          <xm:sqref>S126:S127 S129:S133</xm:sqref>
        </x14:dataValidation>
        <x14:dataValidation type="list" allowBlank="1" showInputMessage="1" showErrorMessage="1" xr:uid="{2BE5E471-F084-4E67-AF1E-E632A2BB56A2}">
          <x14:formula1>
            <xm:f>'C:\Users\AVELAN~1\AppData\Local\Temp\[PES 4T-2019 TRANSVERSALES.xlsx]Lista Desplegable'!#REF!</xm:f>
          </x14:formula1>
          <xm:sqref>S187:S194 S161:S162 S169 S174:S175 S172 S145:S158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 3T- 2021</vt:lpstr>
      <vt:lpstr>'PE 3T- 2021'!Área_de_impresión</vt:lpstr>
      <vt:lpstr>'PE 3T- 2021'!Títulos_a_imprimir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Velandia Diaz</dc:creator>
  <cp:lastModifiedBy>Hector Cadena Velasquez</cp:lastModifiedBy>
  <dcterms:created xsi:type="dcterms:W3CDTF">2021-09-20T15:54:02Z</dcterms:created>
  <dcterms:modified xsi:type="dcterms:W3CDTF">2021-10-04T17:08:41Z</dcterms:modified>
</cp:coreProperties>
</file>