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ENOVO\Documents\AND 2026\Direccionamiento Estratégico\2026\PES\Seguimiento\Trimestre II\"/>
    </mc:Choice>
  </mc:AlternateContent>
  <xr:revisionPtr revIDLastSave="0" documentId="13_ncr:1_{D0F8077F-B8D1-401C-A475-313DC371AC92}" xr6:coauthVersionLast="47" xr6:coauthVersionMax="47" xr10:uidLastSave="{00000000-0000-0000-0000-000000000000}"/>
  <bookViews>
    <workbookView xWindow="-110" yWindow="-110" windowWidth="19420" windowHeight="10300" xr2:uid="{21D58B39-5A6D-437D-ABF8-890CB2AED615}"/>
  </bookViews>
  <sheets>
    <sheet name="SEGUIMIENTO 2T 2026" sheetId="1" r:id="rId1"/>
  </sheets>
  <externalReferences>
    <externalReference r:id="rId2"/>
    <externalReference r:id="rId3"/>
  </externalReferences>
  <definedNames>
    <definedName name="_xlnm._FilterDatabase" localSheetId="0" hidden="1">'SEGUIMIENTO 2T 2026'!$A$8:$BW$157</definedName>
    <definedName name="AF" localSheetId="0">#REF!</definedName>
    <definedName name="AF">#REF!</definedName>
    <definedName name="AFFFMM" localSheetId="0">#REF!</definedName>
    <definedName name="AFFFMM">#REF!</definedName>
    <definedName name="AFOCHO" localSheetId="0">#REF!</definedName>
    <definedName name="AFOCHO">#REF!</definedName>
    <definedName name="AFPONAL" localSheetId="0">#REF!</definedName>
    <definedName name="AFPONAL">#REF!</definedName>
    <definedName name="AI" localSheetId="0">#REF!</definedName>
    <definedName name="AI">#REF!</definedName>
    <definedName name="AMFFMM" localSheetId="0">#REF!</definedName>
    <definedName name="AMFFMM">#REF!</definedName>
    <definedName name="AMOCHO" localSheetId="0">#REF!</definedName>
    <definedName name="AMOCHO">#REF!</definedName>
    <definedName name="AMPONAL" localSheetId="0">#REF!</definedName>
    <definedName name="AMPONAL">#REF!</definedName>
    <definedName name="AMYC" localSheetId="0">#REF!</definedName>
    <definedName name="AMYC">#REF!</definedName>
    <definedName name="AMYM" localSheetId="0">#REF!</definedName>
    <definedName name="AMYM">#REF!</definedName>
    <definedName name="AP" localSheetId="0">#REF!</definedName>
    <definedName name="AP">#REF!</definedName>
    <definedName name="_xlnm.Print_Area" localSheetId="0">'SEGUIMIENTO 2T 2026'!$A$1:$BW$165</definedName>
    <definedName name="areas_f">[1]enunciados!$A$4:$A$9</definedName>
    <definedName name="AS" localSheetId="0">#REF!</definedName>
    <definedName name="AS">#REF!</definedName>
    <definedName name="B" localSheetId="0">#REF!</definedName>
    <definedName name="B">#REF!</definedName>
    <definedName name="CGI" localSheetId="0">#REF!</definedName>
    <definedName name="CGI">#REF!</definedName>
    <definedName name="CGMYC" localSheetId="0">#REF!</definedName>
    <definedName name="CGMYC">#REF!</definedName>
    <definedName name="CGMYM" localSheetId="0">#REF!</definedName>
    <definedName name="CGMYM">#REF!</definedName>
    <definedName name="CGS" localSheetId="0">#REF!</definedName>
    <definedName name="CGS">#REF!</definedName>
    <definedName name="EF" localSheetId="0">#REF!</definedName>
    <definedName name="EF">#REF!</definedName>
    <definedName name="EI" localSheetId="0">#REF!</definedName>
    <definedName name="EI">#REF!</definedName>
    <definedName name="EMYC" localSheetId="0">#REF!</definedName>
    <definedName name="EMYC">#REF!</definedName>
    <definedName name="EMYM" localSheetId="0">#REF!</definedName>
    <definedName name="EMYM">#REF!</definedName>
    <definedName name="EP" localSheetId="0">#REF!</definedName>
    <definedName name="EP">#REF!</definedName>
    <definedName name="ES" localSheetId="0">#REF!</definedName>
    <definedName name="ES">#REF!</definedName>
    <definedName name="FF" localSheetId="0">#REF!</definedName>
    <definedName name="FF">#REF!</definedName>
    <definedName name="FFMMAF" localSheetId="0">#REF!</definedName>
    <definedName name="FFMMAF">#REF!</definedName>
    <definedName name="FFMMAM" localSheetId="0">#REF!</definedName>
    <definedName name="FFMMAM">#REF!</definedName>
    <definedName name="FI" localSheetId="0">#REF!</definedName>
    <definedName name="FI">#REF!</definedName>
    <definedName name="FMYC" localSheetId="0">#REF!</definedName>
    <definedName name="FMYC">#REF!</definedName>
    <definedName name="FMYM" localSheetId="0">#REF!</definedName>
    <definedName name="FMYM">#REF!</definedName>
    <definedName name="FP" localSheetId="0">#REF!</definedName>
    <definedName name="FP">#REF!</definedName>
    <definedName name="FS" localSheetId="0">#REF!</definedName>
    <definedName name="FS">#REF!</definedName>
    <definedName name="GCH" localSheetId="0">#REF!</definedName>
    <definedName name="GCH">#REF!</definedName>
    <definedName name="GD" localSheetId="0">#REF!</definedName>
    <definedName name="GD">#REF!</definedName>
    <definedName name="i" localSheetId="0">#REF!</definedName>
    <definedName name="i">#REF!</definedName>
    <definedName name="in_001" localSheetId="0">#REF!</definedName>
    <definedName name="in_001">#REF!</definedName>
    <definedName name="ini_10" localSheetId="0">#REF!</definedName>
    <definedName name="ini_10">#REF!</definedName>
    <definedName name="ini_11" localSheetId="0">#REF!</definedName>
    <definedName name="ini_11">#REF!</definedName>
    <definedName name="ini_12" localSheetId="0">#REF!</definedName>
    <definedName name="ini_12">#REF!</definedName>
    <definedName name="ini_13" localSheetId="0">#REF!</definedName>
    <definedName name="ini_13">#REF!</definedName>
    <definedName name="ini_14" localSheetId="0">#REF!</definedName>
    <definedName name="ini_14">#REF!</definedName>
    <definedName name="ini_15" localSheetId="0">#REF!</definedName>
    <definedName name="ini_15">#REF!</definedName>
    <definedName name="ini_16" localSheetId="0">#REF!</definedName>
    <definedName name="ini_16">#REF!</definedName>
    <definedName name="ini_17" localSheetId="0">#REF!</definedName>
    <definedName name="ini_17">#REF!</definedName>
    <definedName name="ini_18" localSheetId="0">#REF!</definedName>
    <definedName name="ini_18">#REF!</definedName>
    <definedName name="ini_19" localSheetId="0">#REF!</definedName>
    <definedName name="ini_19">#REF!</definedName>
    <definedName name="ini_2" localSheetId="0">#REF!</definedName>
    <definedName name="ini_2">#REF!</definedName>
    <definedName name="ini_20" localSheetId="0">#REF!</definedName>
    <definedName name="ini_20">#REF!</definedName>
    <definedName name="ini_21" localSheetId="0">#REF!</definedName>
    <definedName name="ini_21">#REF!</definedName>
    <definedName name="ini_22" localSheetId="0">#REF!</definedName>
    <definedName name="ini_22">#REF!</definedName>
    <definedName name="ini_23" localSheetId="0">#REF!</definedName>
    <definedName name="ini_23">#REF!</definedName>
    <definedName name="ini_24" localSheetId="0">#REF!</definedName>
    <definedName name="ini_24">#REF!</definedName>
    <definedName name="ini_25" localSheetId="0">#REF!</definedName>
    <definedName name="ini_25">#REF!</definedName>
    <definedName name="ini_26" localSheetId="0">#REF!</definedName>
    <definedName name="ini_26">#REF!</definedName>
    <definedName name="ini_27" localSheetId="0">#REF!</definedName>
    <definedName name="ini_27">#REF!</definedName>
    <definedName name="ini_28" localSheetId="0">#REF!</definedName>
    <definedName name="ini_28">#REF!</definedName>
    <definedName name="ini_29" localSheetId="0">#REF!</definedName>
    <definedName name="ini_29">#REF!</definedName>
    <definedName name="ini_3" localSheetId="0">#REF!</definedName>
    <definedName name="ini_3">#REF!</definedName>
    <definedName name="ini_30" localSheetId="0">#REF!</definedName>
    <definedName name="ini_30">#REF!</definedName>
    <definedName name="ini_31" localSheetId="0">#REF!</definedName>
    <definedName name="ini_31">#REF!</definedName>
    <definedName name="ini_32" localSheetId="0">#REF!</definedName>
    <definedName name="ini_32">#REF!</definedName>
    <definedName name="ini_33" localSheetId="0">#REF!</definedName>
    <definedName name="ini_33">#REF!</definedName>
    <definedName name="ini_34" localSheetId="0">#REF!</definedName>
    <definedName name="ini_34">#REF!</definedName>
    <definedName name="ini_35" localSheetId="0">#REF!</definedName>
    <definedName name="ini_35">#REF!</definedName>
    <definedName name="ini_36" localSheetId="0">#REF!</definedName>
    <definedName name="ini_36">#REF!</definedName>
    <definedName name="ini_37" localSheetId="0">#REF!</definedName>
    <definedName name="ini_37">#REF!</definedName>
    <definedName name="ini_38" localSheetId="0">#REF!</definedName>
    <definedName name="ini_38">#REF!</definedName>
    <definedName name="ini_39" localSheetId="0">#REF!</definedName>
    <definedName name="ini_39">#REF!</definedName>
    <definedName name="ini_4" localSheetId="0">#REF!</definedName>
    <definedName name="ini_4">#REF!</definedName>
    <definedName name="ini_40" localSheetId="0">#REF!</definedName>
    <definedName name="ini_40">#REF!</definedName>
    <definedName name="ini_41" localSheetId="0">#REF!</definedName>
    <definedName name="ini_41">#REF!</definedName>
    <definedName name="ini_42" localSheetId="0">#REF!</definedName>
    <definedName name="ini_42">#REF!</definedName>
    <definedName name="ini_43" localSheetId="0">#REF!</definedName>
    <definedName name="ini_43">#REF!</definedName>
    <definedName name="ini_44" localSheetId="0">#REF!</definedName>
    <definedName name="ini_44">#REF!</definedName>
    <definedName name="ini_45" localSheetId="0">#REF!</definedName>
    <definedName name="ini_45">#REF!</definedName>
    <definedName name="ini_46" localSheetId="0">#REF!</definedName>
    <definedName name="ini_46">#REF!</definedName>
    <definedName name="ini_47" localSheetId="0">#REF!</definedName>
    <definedName name="ini_47">#REF!</definedName>
    <definedName name="ini_48" localSheetId="0">#REF!</definedName>
    <definedName name="ini_48">#REF!</definedName>
    <definedName name="ini_49" localSheetId="0">#REF!</definedName>
    <definedName name="ini_49">#REF!</definedName>
    <definedName name="ini_5" localSheetId="0">#REF!</definedName>
    <definedName name="ini_5">#REF!</definedName>
    <definedName name="ini_50" localSheetId="0">#REF!</definedName>
    <definedName name="ini_50">#REF!</definedName>
    <definedName name="ini_51" localSheetId="0">#REF!</definedName>
    <definedName name="ini_51">#REF!</definedName>
    <definedName name="ini_52" localSheetId="0">#REF!</definedName>
    <definedName name="ini_52">#REF!</definedName>
    <definedName name="ini_53" localSheetId="0">#REF!</definedName>
    <definedName name="ini_53">#REF!</definedName>
    <definedName name="ini_54" localSheetId="0">#REF!</definedName>
    <definedName name="ini_54">#REF!</definedName>
    <definedName name="ini_55" localSheetId="0">#REF!</definedName>
    <definedName name="ini_55">#REF!</definedName>
    <definedName name="ini_56" localSheetId="0">#REF!</definedName>
    <definedName name="ini_56">#REF!</definedName>
    <definedName name="ini_57" localSheetId="0">#REF!</definedName>
    <definedName name="ini_57">#REF!</definedName>
    <definedName name="ini_58" localSheetId="0">#REF!</definedName>
    <definedName name="ini_58">#REF!</definedName>
    <definedName name="ini_59" localSheetId="0">#REF!</definedName>
    <definedName name="ini_59">#REF!</definedName>
    <definedName name="ini_6" localSheetId="0">#REF!</definedName>
    <definedName name="ini_6">#REF!</definedName>
    <definedName name="ini_60" localSheetId="0">#REF!</definedName>
    <definedName name="ini_60">#REF!</definedName>
    <definedName name="ini_61" localSheetId="0">#REF!</definedName>
    <definedName name="ini_61">#REF!</definedName>
    <definedName name="ini_62" localSheetId="0">#REF!</definedName>
    <definedName name="ini_62">#REF!</definedName>
    <definedName name="ini_63" localSheetId="0">#REF!</definedName>
    <definedName name="ini_63">#REF!</definedName>
    <definedName name="ini_64" localSheetId="0">#REF!</definedName>
    <definedName name="ini_64">#REF!</definedName>
    <definedName name="ini_65" localSheetId="0">#REF!</definedName>
    <definedName name="ini_65">#REF!</definedName>
    <definedName name="ini_66" localSheetId="0">#REF!</definedName>
    <definedName name="ini_66">#REF!</definedName>
    <definedName name="ini_67" localSheetId="0">#REF!</definedName>
    <definedName name="ini_67">#REF!</definedName>
    <definedName name="ini_68" localSheetId="0">#REF!</definedName>
    <definedName name="ini_68">#REF!</definedName>
    <definedName name="ini_69" localSheetId="0">#REF!</definedName>
    <definedName name="ini_69">#REF!</definedName>
    <definedName name="ini_7" localSheetId="0">#REF!</definedName>
    <definedName name="ini_7">#REF!</definedName>
    <definedName name="ini_70" localSheetId="0">#REF!</definedName>
    <definedName name="ini_70">#REF!</definedName>
    <definedName name="ini_71" localSheetId="0">#REF!</definedName>
    <definedName name="ini_71">#REF!</definedName>
    <definedName name="ini_72" localSheetId="0">#REF!</definedName>
    <definedName name="ini_72">#REF!</definedName>
    <definedName name="ini_73" localSheetId="0">#REF!</definedName>
    <definedName name="ini_73">#REF!</definedName>
    <definedName name="ini_74" localSheetId="0">#REF!</definedName>
    <definedName name="ini_74">#REF!</definedName>
    <definedName name="ini_75" localSheetId="0">#REF!</definedName>
    <definedName name="ini_75">#REF!</definedName>
    <definedName name="ini_76" localSheetId="0">#REF!</definedName>
    <definedName name="ini_76">#REF!</definedName>
    <definedName name="ini_77" localSheetId="0">#REF!</definedName>
    <definedName name="ini_77">#REF!</definedName>
    <definedName name="ini_78" localSheetId="0">#REF!</definedName>
    <definedName name="ini_78">#REF!</definedName>
    <definedName name="ini_79" localSheetId="0">#REF!</definedName>
    <definedName name="ini_79">#REF!</definedName>
    <definedName name="ini_8" localSheetId="0">#REF!</definedName>
    <definedName name="ini_8">#REF!</definedName>
    <definedName name="ini_80" localSheetId="0">#REF!</definedName>
    <definedName name="ini_80">#REF!</definedName>
    <definedName name="ini_81" localSheetId="0">#REF!</definedName>
    <definedName name="ini_81">#REF!</definedName>
    <definedName name="ini_82" localSheetId="0">#REF!</definedName>
    <definedName name="ini_82">#REF!</definedName>
    <definedName name="ini_83" localSheetId="0">#REF!</definedName>
    <definedName name="ini_83">#REF!</definedName>
    <definedName name="ini_84" localSheetId="0">#REF!</definedName>
    <definedName name="ini_84">#REF!</definedName>
    <definedName name="ini_85" localSheetId="0">#REF!</definedName>
    <definedName name="ini_85">#REF!</definedName>
    <definedName name="ini_86" localSheetId="0">#REF!</definedName>
    <definedName name="ini_86">#REF!</definedName>
    <definedName name="ini_87" localSheetId="0">#REF!</definedName>
    <definedName name="ini_87">#REF!</definedName>
    <definedName name="ini_88" localSheetId="0">#REF!</definedName>
    <definedName name="ini_88">#REF!</definedName>
    <definedName name="ini_89" localSheetId="0">#REF!</definedName>
    <definedName name="ini_89">#REF!</definedName>
    <definedName name="ini_9" localSheetId="0">#REF!</definedName>
    <definedName name="ini_9">#REF!</definedName>
    <definedName name="ini_90" localSheetId="0">#REF!</definedName>
    <definedName name="ini_90">#REF!</definedName>
    <definedName name="ini_91" localSheetId="0">#REF!</definedName>
    <definedName name="ini_91">#REF!</definedName>
    <definedName name="ini_92" localSheetId="0">#REF!</definedName>
    <definedName name="ini_92">#REF!</definedName>
    <definedName name="ini_93" localSheetId="0">#REF!</definedName>
    <definedName name="ini_93">#REF!</definedName>
    <definedName name="inter" localSheetId="0">#REF!</definedName>
    <definedName name="inter">#REF!</definedName>
    <definedName name="J" localSheetId="0">#REF!</definedName>
    <definedName name="J">#REF!</definedName>
    <definedName name="L" localSheetId="0">#REF!</definedName>
    <definedName name="L">#REF!</definedName>
    <definedName name="MATRIZ" localSheetId="0">#REF!</definedName>
    <definedName name="MATRIZ">#REF!</definedName>
    <definedName name="MetasOb1" localSheetId="0">#REF!</definedName>
    <definedName name="MetasOb1">#REF!</definedName>
    <definedName name="MetasOb2" localSheetId="0">#REF!</definedName>
    <definedName name="MetasOb2">#REF!</definedName>
    <definedName name="MetasOb3" localSheetId="0">#REF!</definedName>
    <definedName name="MetasOb3">#REF!</definedName>
    <definedName name="MetasOb4" localSheetId="0">#REF!</definedName>
    <definedName name="MetasOb4">#REF!</definedName>
    <definedName name="MetasOb5" localSheetId="0">#REF!</definedName>
    <definedName name="MetasOb5">#REF!</definedName>
    <definedName name="MetasOb6" localSheetId="0">#REF!</definedName>
    <definedName name="MetasOb6">#REF!</definedName>
    <definedName name="MetasOb7" localSheetId="0">#REF!</definedName>
    <definedName name="MetasOb7">#REF!</definedName>
    <definedName name="MetasOb8" localSheetId="0">#REF!</definedName>
    <definedName name="MetasOb8">#REF!</definedName>
    <definedName name="MetasOb9" localSheetId="0">#REF!</definedName>
    <definedName name="MetasOb9">#REF!</definedName>
    <definedName name="MSC" localSheetId="0">#REF!</definedName>
    <definedName name="MSC">#REF!</definedName>
    <definedName name="Objetivos" localSheetId="0">#REF!</definedName>
    <definedName name="Objetivos">#REF!</definedName>
    <definedName name="oficina" localSheetId="0">#REF!</definedName>
    <definedName name="oficina">#REF!</definedName>
    <definedName name="PC" localSheetId="0">#REF!</definedName>
    <definedName name="PC">#REF!</definedName>
    <definedName name="PI" localSheetId="0">#REF!</definedName>
    <definedName name="PI">#REF!</definedName>
    <definedName name="PIC" localSheetId="0">#REF!</definedName>
    <definedName name="PIC">#REF!</definedName>
    <definedName name="PMYC" localSheetId="0">#REF!</definedName>
    <definedName name="PMYC">#REF!</definedName>
    <definedName name="PONAL" localSheetId="0">#REF!</definedName>
    <definedName name="PONAL">#REF!</definedName>
    <definedName name="PONALAF" localSheetId="0">#REF!</definedName>
    <definedName name="PONALAF">#REF!</definedName>
    <definedName name="PONALAF2" localSheetId="0">#REF!</definedName>
    <definedName name="PONALAF2">#REF!</definedName>
    <definedName name="PONALAM" localSheetId="0">#REF!</definedName>
    <definedName name="PONALAM">#REF!</definedName>
    <definedName name="PP" localSheetId="0">#REF!</definedName>
    <definedName name="PP">#REF!</definedName>
    <definedName name="prensa" localSheetId="0">#REF!</definedName>
    <definedName name="prensa">#REF!</definedName>
    <definedName name="PS" localSheetId="0">#REF!</definedName>
    <definedName name="PS">#REF!</definedName>
    <definedName name="qwer" localSheetId="0">#REF!</definedName>
    <definedName name="qwer">#REF!</definedName>
    <definedName name="S" localSheetId="0">#REF!</definedName>
    <definedName name="S">#REF!</definedName>
    <definedName name="SO" localSheetId="0">#REF!</definedName>
    <definedName name="SO">#REF!</definedName>
    <definedName name="TICs" localSheetId="0">#REF!</definedName>
    <definedName name="TICs">#REF!</definedName>
    <definedName name="tipos">[2]Hoja1!$D$7:$D$9</definedName>
    <definedName name="_xlnm.Print_Titles" localSheetId="0">'SEGUIMIENTO 2T 2026'!$1:$8</definedName>
    <definedName name="v.total">#N/A</definedName>
    <definedName name="xxxxxxx" localSheetId="0">#REF!</definedName>
    <definedName name="xxxx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H158" i="1" l="1"/>
  <c r="BH68" i="1"/>
  <c r="BH66" i="1"/>
  <c r="BH64" i="1"/>
  <c r="BS9" i="1"/>
  <c r="BS10" i="1"/>
  <c r="BS11" i="1"/>
  <c r="BS22" i="1"/>
  <c r="BS27" i="1"/>
  <c r="BS29" i="1"/>
  <c r="BS31" i="1"/>
  <c r="BS34" i="1"/>
  <c r="BS37" i="1"/>
  <c r="BS38" i="1"/>
  <c r="BS39" i="1"/>
  <c r="BS40" i="1"/>
  <c r="BS41" i="1"/>
  <c r="BS42" i="1"/>
  <c r="BS43" i="1"/>
  <c r="BS44" i="1"/>
  <c r="BS46" i="1"/>
  <c r="BS47" i="1"/>
  <c r="BS48" i="1"/>
  <c r="BS49" i="1"/>
  <c r="BS50" i="1"/>
  <c r="BS52" i="1"/>
  <c r="BS53" i="1"/>
  <c r="BS58" i="1"/>
  <c r="BS60" i="1"/>
  <c r="BS62" i="1"/>
  <c r="BS66" i="1"/>
  <c r="BS71" i="1"/>
  <c r="BS72" i="1"/>
  <c r="BS74" i="1"/>
  <c r="BS76" i="1"/>
  <c r="BS77" i="1"/>
  <c r="BS78" i="1"/>
  <c r="BS79" i="1"/>
  <c r="BS80" i="1"/>
  <c r="BS82" i="1"/>
  <c r="BS88" i="1"/>
  <c r="BS90" i="1"/>
  <c r="BS92" i="1"/>
  <c r="BS94" i="1"/>
  <c r="BS95" i="1"/>
  <c r="BS96" i="1"/>
  <c r="BS103" i="1"/>
  <c r="BS104" i="1"/>
  <c r="BS106" i="1"/>
  <c r="BS107" i="1"/>
  <c r="BS108" i="1"/>
  <c r="BS109" i="1"/>
  <c r="BS110" i="1"/>
  <c r="BS111" i="1"/>
  <c r="BS112" i="1"/>
  <c r="BS113" i="1"/>
  <c r="BS122" i="1"/>
  <c r="BS123" i="1"/>
  <c r="BS124" i="1"/>
  <c r="BS125" i="1"/>
  <c r="BS126" i="1"/>
  <c r="BS127" i="1"/>
  <c r="BS130" i="1"/>
  <c r="BS133" i="1"/>
  <c r="BS134" i="1"/>
  <c r="BS135" i="1"/>
  <c r="BS139" i="1"/>
  <c r="BS140" i="1"/>
  <c r="BS141" i="1"/>
  <c r="BS143" i="1"/>
  <c r="BS146" i="1"/>
  <c r="BS154" i="1"/>
  <c r="BG157" i="1"/>
  <c r="BF157" i="1"/>
  <c r="BG156" i="1"/>
  <c r="BF156" i="1"/>
  <c r="BG154" i="1"/>
  <c r="BF154" i="1"/>
  <c r="BG152" i="1"/>
  <c r="BF152" i="1"/>
  <c r="BG151" i="1"/>
  <c r="BF151" i="1"/>
  <c r="BG150" i="1"/>
  <c r="BG149" i="1"/>
  <c r="BF149" i="1"/>
  <c r="BG148" i="1"/>
  <c r="BF148" i="1"/>
  <c r="BG147" i="1"/>
  <c r="BF147" i="1"/>
  <c r="BG146" i="1"/>
  <c r="BF146" i="1"/>
  <c r="BG145" i="1"/>
  <c r="BF145" i="1"/>
  <c r="BG144" i="1"/>
  <c r="BF144" i="1"/>
  <c r="BG143" i="1"/>
  <c r="BF143" i="1"/>
  <c r="BG142" i="1"/>
  <c r="BF142" i="1"/>
  <c r="BG141" i="1"/>
  <c r="BF141" i="1"/>
  <c r="BG140" i="1"/>
  <c r="BF140" i="1"/>
  <c r="BG139" i="1"/>
  <c r="BF139" i="1"/>
  <c r="BG135" i="1"/>
  <c r="BF135" i="1"/>
  <c r="BG134" i="1"/>
  <c r="BF134" i="1"/>
  <c r="BG133" i="1"/>
  <c r="BF133" i="1"/>
  <c r="BG132" i="1"/>
  <c r="BF132" i="1"/>
  <c r="BG131" i="1"/>
  <c r="BG130" i="1"/>
  <c r="BF130" i="1"/>
  <c r="BG129" i="1"/>
  <c r="BF129" i="1"/>
  <c r="BG128" i="1"/>
  <c r="BF128" i="1"/>
  <c r="BG127" i="1"/>
  <c r="BF127" i="1"/>
  <c r="BG126" i="1"/>
  <c r="BF126" i="1"/>
  <c r="BG125" i="1"/>
  <c r="BF125" i="1"/>
  <c r="BG124" i="1"/>
  <c r="BF124" i="1"/>
  <c r="BG123" i="1"/>
  <c r="BF123" i="1"/>
  <c r="BG122" i="1"/>
  <c r="BF122" i="1"/>
  <c r="BG117" i="1"/>
  <c r="BF117" i="1"/>
  <c r="BG116" i="1"/>
  <c r="BF116" i="1"/>
  <c r="BG115" i="1"/>
  <c r="BF115" i="1"/>
  <c r="BG114" i="1"/>
  <c r="BF114" i="1"/>
  <c r="BG113" i="1"/>
  <c r="BF113" i="1"/>
  <c r="BG112" i="1"/>
  <c r="BF112" i="1"/>
  <c r="BG111" i="1"/>
  <c r="BF111" i="1"/>
  <c r="BG110" i="1"/>
  <c r="BF110" i="1"/>
  <c r="BG109" i="1"/>
  <c r="BF109" i="1"/>
  <c r="BG108" i="1"/>
  <c r="BF108" i="1"/>
  <c r="BG107" i="1"/>
  <c r="BF107" i="1"/>
  <c r="BG106" i="1"/>
  <c r="BF106" i="1"/>
  <c r="BG105" i="1"/>
  <c r="BF105" i="1"/>
  <c r="BG104" i="1"/>
  <c r="BF104" i="1"/>
  <c r="BG103" i="1"/>
  <c r="BF103" i="1"/>
  <c r="BG99" i="1"/>
  <c r="BF99" i="1"/>
  <c r="BG98" i="1"/>
  <c r="BF98" i="1"/>
  <c r="BG95" i="1"/>
  <c r="BF95" i="1"/>
  <c r="BG94" i="1"/>
  <c r="BF94" i="1"/>
  <c r="BG93" i="1"/>
  <c r="BG92" i="1"/>
  <c r="BF92" i="1"/>
  <c r="BG90" i="1"/>
  <c r="BF90" i="1"/>
  <c r="BG88" i="1"/>
  <c r="BF88" i="1"/>
  <c r="BG87" i="1"/>
  <c r="BF87" i="1"/>
  <c r="BG86" i="1"/>
  <c r="BB86" i="1"/>
  <c r="AZ86" i="1"/>
  <c r="BG85" i="1"/>
  <c r="BF85" i="1"/>
  <c r="BG84" i="1"/>
  <c r="BF84" i="1"/>
  <c r="BG83" i="1"/>
  <c r="BF83" i="1"/>
  <c r="BG82" i="1"/>
  <c r="BF82" i="1"/>
  <c r="BG80" i="1"/>
  <c r="BF80" i="1"/>
  <c r="BG79" i="1"/>
  <c r="BF79" i="1"/>
  <c r="BG78" i="1"/>
  <c r="BF78" i="1"/>
  <c r="BG77" i="1"/>
  <c r="BF77" i="1"/>
  <c r="BG76" i="1"/>
  <c r="BF76" i="1"/>
  <c r="BG75" i="1"/>
  <c r="BF75" i="1"/>
  <c r="BG74" i="1"/>
  <c r="AX74" i="1"/>
  <c r="BG73" i="1"/>
  <c r="BF73" i="1"/>
  <c r="BG72" i="1"/>
  <c r="BF72" i="1"/>
  <c r="BG71" i="1"/>
  <c r="BF71" i="1"/>
  <c r="BG70" i="1"/>
  <c r="BG69" i="1"/>
  <c r="BF69" i="1"/>
  <c r="BG67" i="1"/>
  <c r="BF67" i="1"/>
  <c r="BG66" i="1"/>
  <c r="BF66" i="1"/>
  <c r="BG65" i="1"/>
  <c r="BF65" i="1"/>
  <c r="BG64" i="1"/>
  <c r="BF64" i="1"/>
  <c r="BG63" i="1"/>
  <c r="BF63" i="1"/>
  <c r="BG62" i="1"/>
  <c r="BF62" i="1"/>
  <c r="BG61" i="1"/>
  <c r="BF61" i="1"/>
  <c r="BG60" i="1"/>
  <c r="BF60" i="1"/>
  <c r="BG59" i="1"/>
  <c r="BF59" i="1"/>
  <c r="BG58" i="1"/>
  <c r="BF58" i="1"/>
  <c r="BG57" i="1"/>
  <c r="BF57" i="1"/>
  <c r="BG56" i="1"/>
  <c r="BF56" i="1"/>
  <c r="BG55" i="1"/>
  <c r="BF55" i="1"/>
  <c r="BG54" i="1"/>
  <c r="BF54" i="1"/>
  <c r="BG53" i="1"/>
  <c r="BF53" i="1"/>
  <c r="BG52" i="1"/>
  <c r="BF52" i="1"/>
  <c r="BG50" i="1"/>
  <c r="BF50" i="1"/>
  <c r="BG49" i="1"/>
  <c r="BF49" i="1"/>
  <c r="BG48" i="1"/>
  <c r="BF48" i="1"/>
  <c r="BG47" i="1"/>
  <c r="BF47" i="1"/>
  <c r="BG46" i="1"/>
  <c r="BF46" i="1"/>
  <c r="BG45" i="1"/>
  <c r="BF45" i="1"/>
  <c r="BG44" i="1"/>
  <c r="BF44" i="1"/>
  <c r="BG43" i="1"/>
  <c r="BF43" i="1"/>
  <c r="BG42" i="1"/>
  <c r="BF42" i="1"/>
  <c r="BG41" i="1"/>
  <c r="BF41" i="1"/>
  <c r="BG40" i="1"/>
  <c r="BF40" i="1"/>
  <c r="BG39" i="1"/>
  <c r="BF39" i="1"/>
  <c r="BG38" i="1"/>
  <c r="BF38" i="1"/>
  <c r="BG37" i="1"/>
  <c r="BF37" i="1"/>
  <c r="W36" i="1"/>
  <c r="BT34" i="1"/>
  <c r="BG33" i="1"/>
  <c r="BF33" i="1"/>
  <c r="BG32" i="1"/>
  <c r="BF32" i="1"/>
  <c r="BG31" i="1"/>
  <c r="BF31" i="1"/>
  <c r="BG30" i="1"/>
  <c r="BT29" i="1"/>
  <c r="BG28" i="1"/>
  <c r="BF28" i="1"/>
  <c r="BG27" i="1"/>
  <c r="BF27" i="1"/>
  <c r="BG26" i="1"/>
  <c r="BG25" i="1"/>
  <c r="BG24" i="1"/>
  <c r="BG23" i="1"/>
  <c r="BG22" i="1"/>
  <c r="BF22" i="1"/>
  <c r="BG21" i="1"/>
  <c r="BG18" i="1"/>
  <c r="BF18" i="1"/>
  <c r="BG17" i="1"/>
  <c r="BF17" i="1"/>
  <c r="BG16" i="1"/>
  <c r="AX16" i="1"/>
  <c r="BG15" i="1"/>
  <c r="BF15" i="1"/>
  <c r="BG14" i="1"/>
  <c r="BF14" i="1"/>
  <c r="BG13" i="1"/>
  <c r="BF13" i="1"/>
  <c r="BG12" i="1"/>
  <c r="BF12" i="1"/>
  <c r="BG11" i="1"/>
  <c r="BF11" i="1"/>
  <c r="BG10" i="1"/>
  <c r="BF10" i="1"/>
  <c r="BG9" i="1"/>
  <c r="BF9" i="1"/>
  <c r="BS64" i="1" l="1"/>
  <c r="BS59" i="1"/>
  <c r="BS15" i="1"/>
  <c r="BS18" i="1"/>
  <c r="BS152" i="1"/>
  <c r="BS12" i="1"/>
  <c r="BS98" i="1"/>
  <c r="BT156" i="1"/>
  <c r="BT154" i="1"/>
  <c r="BT143" i="1"/>
  <c r="BT141" i="1"/>
  <c r="BT99" i="1"/>
  <c r="BT92" i="1"/>
  <c r="BT83" i="1"/>
  <c r="BT78" i="1"/>
  <c r="BT64" i="1"/>
  <c r="BT62" i="1"/>
  <c r="BT60" i="1"/>
  <c r="BT49" i="1"/>
  <c r="BT43" i="1"/>
  <c r="BT113" i="1"/>
  <c r="BT112" i="1"/>
  <c r="BT111" i="1"/>
  <c r="BT110" i="1"/>
  <c r="BT109" i="1"/>
  <c r="BT108" i="1"/>
  <c r="BT107" i="1"/>
  <c r="BT104" i="1"/>
  <c r="BT90" i="1"/>
  <c r="BT53" i="1"/>
  <c r="BT47" i="1"/>
  <c r="BT39" i="1"/>
  <c r="BT38" i="1"/>
  <c r="BT37" i="1"/>
  <c r="BT32" i="1"/>
  <c r="BT31" i="1"/>
  <c r="BT30" i="1"/>
  <c r="BT28" i="1"/>
  <c r="BT27" i="1"/>
  <c r="BT22" i="1"/>
  <c r="BT18" i="1"/>
  <c r="BT16" i="1"/>
  <c r="BF16" i="1"/>
  <c r="BT15" i="1"/>
  <c r="BT13" i="1"/>
  <c r="BT12" i="1"/>
  <c r="BT11" i="1"/>
  <c r="BT10" i="1"/>
  <c r="BT9" i="1"/>
  <c r="BT146" i="1"/>
  <c r="BT139" i="1"/>
  <c r="BT103" i="1"/>
  <c r="BT95" i="1"/>
  <c r="BT94" i="1"/>
  <c r="BT88" i="1"/>
  <c r="BT87" i="1"/>
  <c r="BT79" i="1"/>
  <c r="BT61" i="1"/>
  <c r="BT59" i="1"/>
  <c r="BT52" i="1"/>
  <c r="BT50" i="1"/>
  <c r="BT46" i="1"/>
  <c r="BT42" i="1"/>
  <c r="BT41" i="1"/>
  <c r="BT124" i="1"/>
  <c r="BT123" i="1"/>
  <c r="BT122" i="1"/>
  <c r="BT106" i="1"/>
  <c r="BT98" i="1"/>
  <c r="BT82" i="1"/>
  <c r="BT77" i="1"/>
  <c r="BT75" i="1"/>
  <c r="BT72" i="1"/>
  <c r="BT71" i="1"/>
  <c r="BT58" i="1"/>
  <c r="BT45" i="1"/>
  <c r="BT40" i="1"/>
  <c r="BT152" i="1"/>
  <c r="BT140" i="1"/>
  <c r="BT135" i="1"/>
  <c r="BT134" i="1"/>
  <c r="BT133" i="1"/>
  <c r="BT130" i="1"/>
  <c r="BT127" i="1"/>
  <c r="BT126" i="1"/>
  <c r="BT125" i="1"/>
  <c r="BF86" i="1"/>
  <c r="BT80" i="1"/>
  <c r="BT76" i="1"/>
  <c r="BT74" i="1"/>
  <c r="BF74" i="1"/>
  <c r="BT66" i="1"/>
  <c r="BT55" i="1"/>
  <c r="BT48" i="1"/>
  <c r="BT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tc={8BCAF215-FBED-4F2F-8BF2-80BC78C2DCD0}</author>
    <author>tc={D9B9465E-7578-45AB-8FF1-32AB946CC952}</author>
    <author>Angie Katherine Otalora Ochoa</author>
    <author>CAROLINA</author>
    <author>tc={93B0D20D-DF7B-40C4-A7A4-8ED09EB83519}</author>
    <author>tc={5C485566-2B99-4AF2-9B6D-7ADC171BED4D}</author>
    <author>tc={F28EC669-F661-46BC-89BF-1B1DACEDF752}</author>
    <author>tc={5C0A1CC1-122B-4CAB-925A-24B550742AB8}</author>
    <author>tc={E4E42A09-DEF4-4ADC-B0EA-EBA679C5F048}</author>
    <author>tc={31CDD2F1-035D-4290-8B8D-AEA6BE1221F9}</author>
    <author>tc={17FD32C8-94B1-45EB-8D73-53950E9DDA4F}</author>
    <author>tc={008F01F2-B2A8-44E8-B896-5963423E7B80}</author>
    <author>tc={517AFBE6-8BC2-40E6-B498-04CC2ACE7F50}</author>
    <author>tc={1FC7CCBF-5DD7-40F6-8975-2464628C18F2}</author>
    <author>tc={8A36B8E2-28E8-4AE0-B248-344C07FA5B5B}</author>
    <author>tc={D33689E0-E269-4691-82BF-E9A7C91F4BF2}</author>
    <author>tc={837D83CC-CC64-453D-87DE-39C1A9BBE217}</author>
    <author>tc={9724A888-A1C9-40AF-95FB-F87B651EE472}</author>
    <author>tc={9F375E87-FF4F-44FE-8E41-B3DBE6284FE3}</author>
    <author>tc={930842EF-D89F-43AF-85A9-84A2B9F3A5FB}</author>
    <author>tc={6325CA57-F622-4E03-81D2-438B1BB4282A}</author>
    <author>tc={8619814C-1981-49E6-97BF-13B13EAC83F4}</author>
    <author>tc={A7A0A07B-1B45-4299-89FC-9DF3C0D17982}</author>
    <author>tc={6C3AD043-A42E-43BC-AC69-75CBA26A6324}</author>
    <author>tc={0FC9E508-5286-4C2D-B7E5-10ED4D94ED2B}</author>
    <author>tc={87183089-E0BA-421D-B601-0E41AA83367E}</author>
  </authors>
  <commentList>
    <comment ref="U8" authorId="0" shapeId="0" xr:uid="{B2D21F2C-6F91-4DE7-8C03-F1B768FFC2C5}">
      <text>
        <r>
          <rPr>
            <sz val="11"/>
            <color theme="1"/>
            <rFont val="Calibri"/>
            <family val="2"/>
            <scheme val="minor"/>
          </rPr>
          <t>Carolina:
para completar y revisar una vez se tengan las hv de los indicadores</t>
        </r>
      </text>
    </comment>
    <comment ref="AW8" authorId="1" shapeId="0" xr:uid="{8BCAF215-FBED-4F2F-8BF2-80BC78C2DCD0}">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la lista desplegable la opción que se ajuste a lo requerido</t>
      </text>
    </comment>
    <comment ref="AV9" authorId="2" shapeId="0" xr:uid="{D9B9465E-7578-45AB-8FF1-32AB946CC95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18 de marzo se solicita desde el area modificacion pasando de 2000 a 4311, esta pendiente oficializacion en plan de accion</t>
      </text>
    </comment>
    <comment ref="AE15" authorId="3" shapeId="0" xr:uid="{C38F96FF-354B-4844-ABFB-2451E4C59776}">
      <text>
        <r>
          <rPr>
            <sz val="11"/>
            <color theme="1"/>
            <rFont val="Calibri"/>
            <family val="2"/>
            <scheme val="minor"/>
          </rPr>
          <t xml:space="preserve">Angie Katherine Otalora Ochoa:
Registrar </t>
        </r>
      </text>
    </comment>
    <comment ref="J20" authorId="4" shapeId="0" xr:uid="{E85221B3-8D4E-438D-BFD5-4132456A3CC0}">
      <text>
        <r>
          <rPr>
            <sz val="11"/>
            <color theme="1"/>
            <rFont val="Calibri"/>
            <family val="2"/>
            <scheme val="minor"/>
          </rPr>
          <t>CAROLINA:
TRASLADO DE RECURSOS EN TRAMITE</t>
        </r>
      </text>
    </comment>
    <comment ref="AV27" authorId="5" shapeId="0" xr:uid="{93B0D20D-DF7B-40C4-A7A4-8ED09EB83519}">
      <text>
        <t>[Comentario encadenado]
Su versión de Excel le permite leer este comentario encadenado; sin embargo, las ediciones que se apliquen se quitarán si el archivo se abre en una versión más reciente de Excel. Más información: https://go.microsoft.com/fwlink/?linkid=870924
Comentario:
    La quieren disminuir con base en la resolucion a 3384</t>
      </text>
    </comment>
    <comment ref="AK29" authorId="6" shapeId="0" xr:uid="{5C485566-2B99-4AF2-9B6D-7ADC171BED4D}">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2024: 702
Meta 2025: 2000</t>
      </text>
    </comment>
    <comment ref="AV29" authorId="7" shapeId="0" xr:uid="{F28EC669-F661-46BC-89BF-1B1DACEDF752}">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REZAGO 2025</t>
      </text>
    </comment>
    <comment ref="AK30" authorId="8" shapeId="0" xr:uid="{5C0A1CC1-122B-4CAB-925A-24B550742AB8}">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2024: 702
Meta 2025: 2000</t>
      </text>
    </comment>
    <comment ref="AD34" authorId="9" shapeId="0" xr:uid="{E4E42A09-DEF4-4ADC-B0EA-EBA679C5F048}">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meta de acuerdo con la resolución 519 de 2025</t>
      </text>
    </comment>
    <comment ref="AK34" authorId="10" shapeId="0" xr:uid="{31CDD2F1-035D-4290-8B8D-AEA6BE1221F9}">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2024: rezago 1.309
Meta 2025: 1000 bolsa tecnologica
Total: 2.309</t>
      </text>
    </comment>
    <comment ref="AV34" authorId="11" shapeId="0" xr:uid="{17FD32C8-94B1-45EB-8D73-53950E9DDA4F}">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cual seria la meta</t>
      </text>
    </comment>
    <comment ref="AK35" authorId="12" shapeId="0" xr:uid="{008F01F2-B2A8-44E8-B896-5963423E7B80}">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2024: rezago 1.309
Meta 2025: 1000 bolsa tecnologica
Total: 2.309</t>
      </text>
    </comment>
    <comment ref="T36" authorId="13" shapeId="0" xr:uid="{517AFBE6-8BC2-40E6-B498-04CC2ACE7F50}">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inactiva para 2026</t>
      </text>
    </comment>
    <comment ref="AD36" authorId="14" shapeId="0" xr:uid="{1FC7CCBF-5DD7-40F6-8975-2464628C18F2}">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meta de acuerdo con la res 519 de 2025</t>
      </text>
    </comment>
    <comment ref="AD37" authorId="15" shapeId="0" xr:uid="{8A36B8E2-28E8-4AE0-B248-344C07FA5B5B}">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meta de acuerdo con la res 519 de 2025</t>
      </text>
    </comment>
    <comment ref="AD38" authorId="16" shapeId="0" xr:uid="{D33689E0-E269-4691-82BF-E9A7C91F4BF2}">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la meta de acuerdo con la res 519 de 2025</t>
      </text>
    </comment>
    <comment ref="AD39" authorId="17" shapeId="0" xr:uid="{837D83CC-CC64-453D-87DE-39C1A9BBE217}">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la meta de acuerdo con la res 519 de 2025</t>
      </text>
    </comment>
    <comment ref="AD40" authorId="18" shapeId="0" xr:uid="{9724A888-A1C9-40AF-95FB-F87B651EE472}">
      <text>
        <t>[Comentario encadenado]
Su versión de Excel le permite leer este comentario encadenado; sin embargo, las ediciones que se apliquen se quitarán si el archivo se abre en una versión más reciente de Excel. Más información: https://go.microsoft.com/fwlink/?linkid=870924
Comentario:
    Ampliación de meta de acuerdo con la res 519 de 2025</t>
      </text>
    </comment>
    <comment ref="T41" authorId="19" shapeId="0" xr:uid="{9F375E87-FF4F-44FE-8E41-B3DBE6284FE3}">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creada para la vigencia 2026</t>
      </text>
    </comment>
    <comment ref="T42" authorId="20" shapeId="0" xr:uid="{930842EF-D89F-43AF-85A9-84A2B9F3A5FB}">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Meta creada para la vigencia 2026
</t>
      </text>
    </comment>
    <comment ref="AD44" authorId="21" shapeId="0" xr:uid="{6325CA57-F622-4E03-81D2-438B1BB4282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Disminución de meta de acuerdo con la resolución 519 del 31 de diciembre 2025 </t>
      </text>
    </comment>
    <comment ref="T50" authorId="22" shapeId="0" xr:uid="{8619814C-1981-49E6-97BF-13B13EAC83F4}">
      <text>
        <t>[Comentario encadenado]
Su versión de Excel le permite leer este comentario encadenado; sin embargo, las ediciones que se apliquen se quitarán si el archivo se abre en una versión más reciente de Excel. Más información: https://go.microsoft.com/fwlink/?linkid=870924
Comentario:
    Meta incluida en la res 519 de 2025</t>
      </text>
    </comment>
    <comment ref="P84" authorId="23" shapeId="0" xr:uid="{A7A0A07B-1B45-4299-89FC-9DF3C0D1798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ajusta el 22 de junio de 2026</t>
      </text>
    </comment>
    <comment ref="AV86" authorId="24" shapeId="0" xr:uid="{6C3AD043-A42E-43BC-AC69-75CBA26A6324}">
      <text>
        <t>[Comentario encadenado]
Su versión de Excel le permite leer este comentario encadenado; sin embargo, las ediciones que se apliquen se quitarán si el archivo se abre en una versión más reciente de Excel. Más información: https://go.microsoft.com/fwlink/?linkid=870924
Comentario:
    Son 5000 para la vigencia peroen mi excel voy a tener en cuenta el tema de la tipologia “capacidad y se indluye la linea base y serian 32822</t>
      </text>
    </comment>
    <comment ref="AY104" authorId="25" shapeId="0" xr:uid="{0FC9E508-5286-4C2D-B7E5-10ED4D94ED2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INCLUYEN 3000 EN LA PROGRAMACIO QUE SON LOS QUE CORRESPONDEN AL SOBRECUMPLIMIENTO DEL MES DE DICIEMBRE DE 2025, ESTO SOLO EN PES DADO QUE PLAN DE ACCION ES ANUAL Y PES CUATRIENIAL</t>
      </text>
    </comment>
    <comment ref="AZ104" authorId="26" shapeId="0" xr:uid="{87183089-E0BA-421D-B601-0E41AA83367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INCLUYEN 3000 EN LA PROGRAMACIO QUE SON LOS QUE CORRESPONDEN AL SOBRECUMPLIMIENTO DEL MES DE DICIEMBRE DE 2025, ESTO SOLO EN PES DADO QUE PLAN DE ACCION ES ANUAL Y PES CUATRIENIAL</t>
      </text>
    </comment>
  </commentList>
</comments>
</file>

<file path=xl/sharedStrings.xml><?xml version="1.0" encoding="utf-8"?>
<sst xmlns="http://schemas.openxmlformats.org/spreadsheetml/2006/main" count="3468" uniqueCount="1689">
  <si>
    <t>Bases PND
(Transformaciones)</t>
  </si>
  <si>
    <t>Catalizadores-Componentes PND</t>
  </si>
  <si>
    <t>Enfonque</t>
  </si>
  <si>
    <t>Línea estratégica / Dimensión MIG</t>
  </si>
  <si>
    <t>Iniciativa</t>
  </si>
  <si>
    <t>Objetivo Iniciativa</t>
  </si>
  <si>
    <t>Política de Gestión y Desempeño Institucional</t>
  </si>
  <si>
    <t>Objetivo de Desarrollo Sostenible (ODS)</t>
  </si>
  <si>
    <t>Proceso MIG</t>
  </si>
  <si>
    <t>Apropiación 2023</t>
  </si>
  <si>
    <t>EJECUCION 2023</t>
  </si>
  <si>
    <t>Apropiación 2024</t>
  </si>
  <si>
    <t xml:space="preserve">EJECUCION 2024 </t>
  </si>
  <si>
    <t>Apropiación 2025</t>
  </si>
  <si>
    <t>EJECUCION 2025</t>
  </si>
  <si>
    <t>Apropiación 2026</t>
  </si>
  <si>
    <t>EJECUCION 2026</t>
  </si>
  <si>
    <t xml:space="preserve">Proyecto Fuente de Recursos </t>
  </si>
  <si>
    <t>Producto de la Iniciativa</t>
  </si>
  <si>
    <t>Indicador de la Iniciativa</t>
  </si>
  <si>
    <t>Tipo de acumulación (Tipologia)</t>
  </si>
  <si>
    <t xml:space="preserve">Línea Base </t>
  </si>
  <si>
    <t>Línea Base 2024</t>
  </si>
  <si>
    <t>BREVE DESCRIPCION DEL INDICADOR</t>
  </si>
  <si>
    <t>FORMULA DE MEDICION DEL INDICADOR</t>
  </si>
  <si>
    <t>Meta 2023</t>
  </si>
  <si>
    <t>CIERRE EJECUCION META 2023</t>
  </si>
  <si>
    <t>Meta 2024</t>
  </si>
  <si>
    <t>CIERRE EJECUCION META 2024</t>
  </si>
  <si>
    <t>Meta 2025</t>
  </si>
  <si>
    <t>CIERRE EJECUCION META 2025</t>
  </si>
  <si>
    <t>REZAGO (cuantitativo) 2026 (CUANDO APLIQUE)</t>
  </si>
  <si>
    <t>AVANCE CUALITATIVO 1T</t>
  </si>
  <si>
    <t>JUSTIFICACION DEL RETRASO Y OBSERVACIONES  1T</t>
  </si>
  <si>
    <t>AVANCE CUALITATIVO 2T</t>
  </si>
  <si>
    <t>JUSTIFICACION DEL RETRASO Y OBSERVACIONES  2T</t>
  </si>
  <si>
    <t>AVANCE CUALITATIVO 3T</t>
  </si>
  <si>
    <t>JUSTIFICACION DEL RETRASO Y OBSERVACIONES  3T</t>
  </si>
  <si>
    <t>AVANCE CUALITATIVO ACUMULADO A 31 DE DICIEMBRE DE 2025_4T</t>
  </si>
  <si>
    <t>RESUMEN CORTO AVANCE ACUMULADO EN TODA LA VIGENCIA</t>
  </si>
  <si>
    <t>JUSTIFICACION DE INCUMPLIMIENTO (REZAGO PARA 2026)  O SOBRECUMPLIMIENTO</t>
  </si>
  <si>
    <t>LINK SOPORTES/EVIDENCIAS</t>
  </si>
  <si>
    <t>meta 2026</t>
  </si>
  <si>
    <t>PERIODICIDAD DE MEDICION</t>
  </si>
  <si>
    <t>VALOR PROGRAMADO 1T 2026</t>
  </si>
  <si>
    <t>AVANCE EJECUTADO 1T 2026</t>
  </si>
  <si>
    <t>VALOR PROGRAMADO 2T 2026</t>
  </si>
  <si>
    <t>AVANCE EJECUTADO 2T 2026</t>
  </si>
  <si>
    <t>VALOR PROGRAMADO 3T 2026</t>
  </si>
  <si>
    <t>AVANCE EJECUTADO 3T 2026</t>
  </si>
  <si>
    <t>VALOR PROGRAMADO 4T 2026</t>
  </si>
  <si>
    <t>AVANCE EJECUTADO 4T 2026</t>
  </si>
  <si>
    <t>TOTAL PROGRAMADO 2026</t>
  </si>
  <si>
    <t>TOTAL AVANCE ACUMULADO 2026</t>
  </si>
  <si>
    <t>AVANCE CUALITATIVO 1T 2026</t>
  </si>
  <si>
    <t>JUSTIFICACION DEL RETRASO Y OBSERVACIONES  1T 2026</t>
  </si>
  <si>
    <t>AVANCE CUALITATIVO 2T 2026</t>
  </si>
  <si>
    <t>JUSTIFICACION DEL RETRASO Y OBSERVACIONES  2T 2026</t>
  </si>
  <si>
    <t>AVANCE CUALITATIVO 3T 2026</t>
  </si>
  <si>
    <t>JUSTIFICACION DEL RETRASO Y OBSERVACIONES  3T 2026</t>
  </si>
  <si>
    <t>AVANCE CUALITATIVO ACUMULADO A 31 DE DICIEMBRE DE2026_4T</t>
  </si>
  <si>
    <t>JUSTIFICACION DE INCUMPLIMIENTO O SOBRECUMPLIMIENTO</t>
  </si>
  <si>
    <t>Meta Cuatrienio</t>
  </si>
  <si>
    <t>Avance meta cuatrienio</t>
  </si>
  <si>
    <t>Dependencia Responsable</t>
  </si>
  <si>
    <t>COLUMNA PARA FILTRAR POR DEPENDENCIA</t>
  </si>
  <si>
    <t xml:space="preserve">Código iniciativa </t>
  </si>
  <si>
    <t>Seguridad Humana y Justicia Social</t>
  </si>
  <si>
    <t>Conectividad digital para cambiar vidas</t>
  </si>
  <si>
    <t>1. Enfoque Estratégico</t>
  </si>
  <si>
    <t>1.1 Conectividad reduccion de la Brecha digital y la Pobreza</t>
  </si>
  <si>
    <t>Supervisión Inteligente</t>
  </si>
  <si>
    <t>Realizar los ejercicios de verificación de las obligaciones de los operadores de telecomunicaciones y postales bajo una supervisión inteligente basada en ciencias de datos.</t>
  </si>
  <si>
    <t>01. Planeación Institucional.</t>
  </si>
  <si>
    <t>N/A</t>
  </si>
  <si>
    <t xml:space="preserve">Vigilancia, Inspección, y Control </t>
  </si>
  <si>
    <t xml:space="preserve">Transformación del modelo de vigilancia, inspección y control del sector tic desde 2024/Fortalecimiento y modernización del modelo de Inspección, Vigilancia y Control del sector TIC. Nacional 2023 </t>
  </si>
  <si>
    <t>Documentos de inspección y vigilancia</t>
  </si>
  <si>
    <t>Verificaciones
realizadas bajo el
enfoque de riesgo a los
PRST y Operadores
Postales.</t>
  </si>
  <si>
    <t>Acumulado</t>
  </si>
  <si>
    <t xml:space="preserve">Se busca con el indicador identificar el número de verificaciones realizadas </t>
  </si>
  <si>
    <t xml:space="preserve">Sumatoria de las verificaciones realizadas </t>
  </si>
  <si>
    <t>Para el primer trimestre de 2025, se realizaron 224 verificaciones frente al cumplimiento de obligaciones a cargo de los PRST y Operadores Postales.</t>
  </si>
  <si>
    <t>No aplica retraso teniendo en cuenta que la programación del indicador PES esta en linea con la programación de Clarity y su periodicidad de reporte es trimestral, siendo este:  
1: 226
2:1.356
3:2.127
4:1.194</t>
  </si>
  <si>
    <t>Para el segundo trimestre de 2025, se realizaron 1.173 verificaciones frente al cumplimiento de obligaciones a cargo de los PRST y Operadores Postales</t>
  </si>
  <si>
    <t xml:space="preserve">El retraso presentado en la ejecución de las verificaciones programadas para el segundo trimestre atiende principalmente a la coyuntura relacionada con recursos, personal y contratación. </t>
  </si>
  <si>
    <t>Para el tercer trimestre de 2025, se realizaron 2.391 verificaciones frente al cumplimiento de obligaciones a cargo de los PRST y Operadores Postales</t>
  </si>
  <si>
    <t>El indicador no presenta retraso en su ejecución.</t>
  </si>
  <si>
    <t>Para el cuarto trimestre de 2025, se realizaron 1.325 verificaciones frente al cumplimiento de obligaciones a cargo de los PRST y Operadores Postales</t>
  </si>
  <si>
    <t>Al cierre de la vigencia, la meta alcanzó un total de 5.113 verificaciones al cumplimiento de obligaciones a cargo de los PRST y Operadores Postales, superando con ello la meta programada.</t>
  </si>
  <si>
    <t>El sobrecumplimiento atiende al cumplimiento del rezago presentado en la vigencia 2024 asi como el resultado del aumento en el ritmo de ejecución de las verificaciones  al inicialmente previsto, esto en parte dado por la incorporacción de herramientas tecnologicas las cuales permitieron acelerar dicho proceso</t>
  </si>
  <si>
    <t>https://mintic.sharepoint.com/:b:/r/Dir_Vigilancia_Control/Clarity%202025/2025%20Informe%20consolidado-%20Clarity.pdf?csf=1&amp;web=1&amp;e=UBVDC2</t>
  </si>
  <si>
    <t>TRIMESTRAL</t>
  </si>
  <si>
    <t>Para el primer trimestre de 2026, se realizaron 834 verificaciones frente al cumplimiento de obligaciones a cargo de los PRST y Operadores Postales</t>
  </si>
  <si>
    <t xml:space="preserve">No aplica retraso </t>
  </si>
  <si>
    <t xml:space="preserve">2.3 Dirección de Vigilancia, Inspección y Control </t>
  </si>
  <si>
    <t>E1-L1-1000</t>
  </si>
  <si>
    <t>Trámites realizados que
impactan la gestión de
las actuaciones
administrativas.</t>
  </si>
  <si>
    <t xml:space="preserve">Se busca con el indicador controlar la gestión de las actuaciones administrativas dentro de los plazos del proceso administrativo sancionatorio en cumplimiento de las funciones de la dirección </t>
  </si>
  <si>
    <t xml:space="preserve">sumatoria de tramites administrativos adelantados que se atendieron dentro de los términos legalmente establecidos  </t>
  </si>
  <si>
    <t xml:space="preserve">Para el primer trimestre se adelantaron un total de 1.557 actuaciones administrativas de las 1.310 programadas,  dentro de los terminos legalmente establecidos, superando con ello la programación de los tramites administrativos a resolver y mostrando con ello la  eficiencia en los resultados obtenidos para el periodo  </t>
  </si>
  <si>
    <t>No aplica retraso teniendo en cuenta que la programación del indicador PES esta en linea con la programación de Clarity, la cual es: 
1T:1.310
2T:1.540
3T:1.140
4T:980</t>
  </si>
  <si>
    <t>En el segundo trimestre se adelantaron 1.716 actuaciones administrativas dentro de los términos legalmente establecidos, este sobrecumplimiento se da debió a la priorización de esfuerzos, buscando adelantar la gestión de informes e investigaciones con fecha de caducidad cercana</t>
  </si>
  <si>
    <t>Para el tercer trimestre se adelantaron 1.271 actuaciones administrativas dentro de los términos legalmente establecidos, este sobrecumplimiento se da debió a la priorización de esfuerzos, buscando adelantar la gestión de informes e investigaciones con fecha de caducidad cercana</t>
  </si>
  <si>
    <t>Para el cuarto trimestre se adelantaron 1.689 actuaciones administrativas dentro de los términos legalmente establecidos, este sobrecumplimiento se da debió a la priorización de esfuerzos, buscando adelantar la gestión de informes e investigaciones con fecha de caducidad cercana</t>
  </si>
  <si>
    <t>Al cierre de vigencia se lograron 6.233 actuaciones administrativasdentro de los terminos legalmente establecidos.</t>
  </si>
  <si>
    <t>Al cierre de vigencia se lograron 6.233 actuaciones administrativas de las 4.970 programadas, este sobrecumplimiento atiende a la priorizacion de investigaciones con fechas de caducidad cercana</t>
  </si>
  <si>
    <t xml:space="preserve">Para el primer trimestre se adelantaron un total de 497 actuaciones administrativas de las 368 programadas,  dentro de los terminos legalmente establecidos, superando con ello la programación de los tramites administrativos a resolver y mostrando con ello la  eficiencia en los resultados obtenidos para el periodo.  </t>
  </si>
  <si>
    <t>Es preciso indicar que el sobrecumplimiento de la meta propuesta está dada por la contigencia presentada en la SIA, en el cual se ha dado prioridad a la investigaciones que presentan caducidad cercana.</t>
  </si>
  <si>
    <t>Servicio de información actualizado</t>
  </si>
  <si>
    <t>Herramientas
tecnológicas mejoradas,
desarrolladas y/o
actualizadas para la
verificación y control del
cumplimiento de
obligaciones a cargo de
los PRST.</t>
  </si>
  <si>
    <t>flujo</t>
  </si>
  <si>
    <t xml:space="preserve">Se busca con el indicador realizar seguimiento al avance en la implementación de mejoras en las herramientas tecnologicas implementadas </t>
  </si>
  <si>
    <t xml:space="preserve">Un sistema actualizado y mejorado </t>
  </si>
  <si>
    <t xml:space="preserve">Durante el primer trimestre se adelanto todo el proceso de planeación para adelantar el proceso de contratación con el proveedor Tes-America, logrando el 19 de marzo radicar ante la Subdirección de Gestión Contractual el proceso de contratación </t>
  </si>
  <si>
    <t xml:space="preserve">No Aplica </t>
  </si>
  <si>
    <t>Para el segundo trimestre se suscribe contrato entre el Ministerio- Fondo Único de Tecnologías de la Información y las Comunicaciones y 1) Tes-América Andina S.A.S  (acta de inicio del 05/05/2025), así como con 2) Información Localizadas S.A.S a través del Acuerdo Marco de Precios CCE 241-AMP-2021 ( acta de inicio del 12/05/2025), esto con el fin de mejorar, desarrollar y/o actualizar las herramientas tecnológicas que apoyan la ejecución de las verificaciones  y con ello el control del cumplimiento de las obligaciones a cargo de los PRST.</t>
  </si>
  <si>
    <t>No aplica retraso</t>
  </si>
  <si>
    <t>Para el tercer trimestre, se continua con normalidad la ejecución de los contratos No. 1248 de 2025  y la Orden de Compra No. 145698, todo ello con miras a mejorar, desarrollar y/o actualizar las herramientas tecnológicas que apoyan la ejecución de las verificaciones  y con ello el control del cumplimiento de las obligaciones a cargo de los PRST.</t>
  </si>
  <si>
    <t>Para el cuarto trimestre se continua con normalidad la ejecución de los contratos No. 1248 de 2025  y la Orden de Compra No. 145698, todo ello con miras a mejorar, desarrollar y/o actualizar las herramientas tecnológicas que apoyan la ejecución de las verificaciones  y con ello el control del cumplimiento de las obligaciones a cargo de los PRST.</t>
  </si>
  <si>
    <t>A lo largo de la vigencia 2025 se dio continuidad a la ejecución de los contratos suscritos con el fin de mejorar, desarrollar y/o actualizar las herramientas tecnológicas que apoyan la ejecución de las verificaciones  y con ello el control del cumplimiento de las obligaciones a cargo de los PRST, esta situación se ve reflejada en gran medida en el sobrecumplimiento frente a la ejecución de las verificaciones programadas.</t>
  </si>
  <si>
    <t>https://mintic.sharepoint.com/:f:/r/Dir_Vigilancia_Control/Clarity%202025/Proceso%20de%20Contrataci%C3%B3n-%20Herramientas%20tecnol%C3%B3gicas?csf=1&amp;web=1&amp;e=DfKjxu</t>
  </si>
  <si>
    <t>ANUAL</t>
  </si>
  <si>
    <t>REPORTE PROGRAMADO PARA EL 4T</t>
  </si>
  <si>
    <t>Catalizador:  Conectividad digital para cambiar vidas</t>
  </si>
  <si>
    <t xml:space="preserve">Ampliación Programa de Telecomunicaciones Sociales Nacional </t>
  </si>
  <si>
    <t>Garantizar la culminación del despliegue de la red de alta velocidad y la oferta de conectividad asociada, conforme lo previsto en el Documento CONPES 3769 de 2013.</t>
  </si>
  <si>
    <t>9.c. Aumentar de forma significativa el acceso a la tecnología de la información y las comunicaciones y esforzarse por facilitar el acceso universal y asequible a Internet en los países menos adelantados a más tardar en 2020 (Mintic-Líder).</t>
  </si>
  <si>
    <t>Acceso a las TIC</t>
  </si>
  <si>
    <t>Ampliación programa de telecomunicaciones sociales nacional</t>
  </si>
  <si>
    <t xml:space="preserve">  Servicio de acceso y uso de Tecnologías de la Información y las Comunicaciones</t>
  </si>
  <si>
    <t>Municipios/Áreas no
municipalizadas
(AMN) en operación
Proyecto Alta
Velocidad</t>
  </si>
  <si>
    <t>El indicador mencionado describe el esfuerzo por llevar acceso a Internet a 29 municipios y 18 áreas no municipalizadas en 11 departamentos de un país, abarcando las regiones de Amazonía, Orinoquía y el Pacífico chocoano. Este proyecto busca mejorar la conectividad en áreas rurales y remotas, lo que puede contribuir al desarrollo económico, educativo y social de estas regiones al facilitar el acceso a información, servicios en línea y oportunidades de comunicación. La iniciativa apunta a reducir la brecha digital y promover la inclusión digital en áreas que históricamente han tenido acceso limitado a la tecnología y la conectividad.</t>
  </si>
  <si>
    <t>Sumatoria de Municipios/ ANM en Operación</t>
  </si>
  <si>
    <t xml:space="preserve">Respecto al proyecto Nacional de Alta Velocidad, de los 47 AMN establecidos en la meta, ha se había entregado 36 y se instaló en el ANM Yavaraté, su zona wifi y dos hogares conectados con tecnología de microonda.
</t>
  </si>
  <si>
    <t>Sobre los municipios restantes, estamos en un proceso de presunto incumplimiento con el contratista ANDIRED.</t>
  </si>
  <si>
    <t>Respecto al proyecto Nacional de Alta Velocidad, de los 37 AMN establecidos en la meta, ya se tienen 36 en operación y se instaló en el ANM de Yavaraté, (1 zona wifi y dos hogares conectados) con tecnología de microonda, sin embargo esta instalación aún no está aprobada.</t>
  </si>
  <si>
    <t>Con respecto al municipio de Yabaraté, aunque esta instalado el servicio, se está a la espera de subsanación de frecuencias por parte del Contratista, por tanto, aun no se puede reportar como aprobado</t>
  </si>
  <si>
    <t>Respecto al proyecto Nacional de Alta Velocidad, de los 37 AMN establecidos en la meta, ya se tienen 36 en operación y se instaló en el ANM de Yavaraté, (1 zona wifi y dos hogares conectados) con tecnología de microonda, sin embargo esta instalación aún no está aprobada</t>
  </si>
  <si>
    <t>Con respecto al municipio faltante, aunque esta instalado el servicio, en este momentos el contratista no está realizando o adelantando mas acciones técnicas para aprobarlo, dado que esta en curso un presunto incumplimiento y en el momento las audiencias fueron paradas por parte del tribunal, se espera pronto el reinicio.</t>
  </si>
  <si>
    <t>Respecto al proyecto Nacional de Alta Velocidad, de los 37 areas no municipalizadas- ANM establecidas en la meta, ya se tienen 36 en operación y se instaló 1 en Yavaraté, con tecnología de microonda, sin embargo esta instalación no logró quedar aprobada.</t>
  </si>
  <si>
    <t>Respecto al proyecto Nacional de Alta Velocidad, de los 37 Areas no municipalizadas- ANM establecidos en la meta, ya se tienen 36 en operación y se instaló en Yavaraté, con tecnología de microonda, sin embargo esta instalación no quedó aprobada, porque el proyecto entró en un presunto incumplimiento.</t>
  </si>
  <si>
    <t>Con respecto al municipio faltante, aunque está instalado el servicio, en este momento el contratista no está realizando o adelantando mas acciones técnicas para aprobarlo, dado que se encuentra en curso un presunto incumplimiento y en el momento las audiencias fueron detenidas por parte del tribunal, debido a la vacancia judicial, las mismas reiniciarán en enero de 2026.</t>
  </si>
  <si>
    <t>https://mintic-my.sharepoint.com/:f:/g/personal/acbonilla_mintic_gov_co/IgCcoV561EZOTJzLUrAra3XEAZqs40xu-0xTYInzhwUP6fo?email=esierram%40mintic.gov.co&amp;e=8YmmCi</t>
  </si>
  <si>
    <t>Respecto al proyecto Nacional de Alta Velocidad, de los 37 areas no municipalizadas- ANM establecidas en la meta, ya se tienen 36 en operación, se realizo la prorroga y adición  del contrato de  interventoria conforme la aprobación de las vigencias futuras</t>
  </si>
  <si>
    <t>se instaló 1 en Yavaraté, con tecnología de microonda, sin embargo esta instalación no logró quedar aprobada teniendo presente que se inicio el tramite de presunción de incumplimiento lo que conllevo al sometimiento al tribunal de arbitramento de la cual se esta en espera de la desición</t>
  </si>
  <si>
    <t>https://mintic-my.sharepoint.com/:f:/g/personal/esierram_mintic_gov_co/IgAw1LOIt_cIQIc17JupKNYjAWt3BpSCJUi8QDqEGY8J2Ag</t>
  </si>
  <si>
    <t xml:space="preserve">2.1 Dirección de Infraestructura </t>
  </si>
  <si>
    <t>E1-L1-2000</t>
  </si>
  <si>
    <t>Municipios/Áreas no
municipalizadas
(AMN) en operación
Proyecto Alta
Velocidad (INDICADOR DE REZAGO)</t>
  </si>
  <si>
    <t xml:space="preserve">No se presetan avance </t>
  </si>
  <si>
    <t>Teniendo presente que se inicio el tramite de presunción de incumplimiento lo que conllevo al sometimiento al tribunal de arbitramento de la cual se esta en espera de la desición en virtud de la continuidad del convenio</t>
  </si>
  <si>
    <t>Municipios conectados en Operación Proyecto Fibra Óptica</t>
  </si>
  <si>
    <t>stock</t>
  </si>
  <si>
    <t>Este indicador describe un proyecto que busca beneficiar a 788 municipios en Colombia mediante el despliegue de una red de alta velocidad para la prestación de servicios de telecomunicaciones. Esta iniciativa tiene como objetivo principal mejorar la infraestructura de comunicaciones en diversas áreas del país, lo que puede impulsar el desarrollo económico, social y tecnológico. Al proporcionar acceso a una red de alta velocidad, se facilita la conectividad digital, promoviendo así el acceso a servicios en línea, educación a distancia, telemedicina, oportunidades de negocio y otras formas de interacción digital. Este proyecto contribuye a cerrar la brecha digital y a fomentar la inclusión digital en Colombia.</t>
  </si>
  <si>
    <t>Sumatoria de municipios en operación</t>
  </si>
  <si>
    <t xml:space="preserve">Se tienen los 788 municipios instalados y en operación </t>
  </si>
  <si>
    <t>No aplica</t>
  </si>
  <si>
    <t>Se tienen los 788 municipios instalados. El proyecto se encuentra en fase de operación.</t>
  </si>
  <si>
    <t>El proyecto en la vigencia presentó el cumplimiento en la instalación de los 788 municipios del alcance, en la vigencia 2025 se encontraba ya en fase de Operación</t>
  </si>
  <si>
    <t>A la fecha se continua con la prestación del servicio en 787 municipios, se realizo la prorroga y adición  del contrato de  interventoria conforme la aprobación de las vigencias futuras</t>
  </si>
  <si>
    <t>El municipio pendiente se debe al Evento  de Fuerza Mayor No. 20 radicado mediante comunicado PNFO-DIRINFRA-UTFO-345-2026  No. 262040298, asociado al municipio de López de Micay, previamente suspendido y reconocido, con vigencia desde el 1 de febrero hasta el 30 de abril de 2026.</t>
  </si>
  <si>
    <t>Masificación de Accesos</t>
  </si>
  <si>
    <t>Contribuir al cierre de la brecha digital mediante el despliegue de accesos de última milla en condiciones asequibles</t>
  </si>
  <si>
    <t>Desarrollo masificación acceso a internet nacional</t>
  </si>
  <si>
    <t>Servicio de conexiones a redes de acceso</t>
  </si>
  <si>
    <t xml:space="preserve"> Hogares Conectados a internet fijo en operación</t>
  </si>
  <si>
    <t xml:space="preserve">
Este indicador destaca un proyecto diseñado para promover condiciones de asequibilidad en 87 municipios del país. Esto se logrará mediante la aplicación de tarifas accesibles, manteniendo los precios previamente establecidos, y utilizando un esquema de focalización orientado por el Sistema de Identificación de Beneficiarios (SISBEN IV). El objetivo principal es garantizar que los servicios de telecomunicaciones sean accesibles para todos, especialmente para aquellos en situaciones económicas desfavorables. Este enfoque busca asegurar que incluso las comunidades con recursos limitados puedan acceder a las ventajas de la conectividad digital, promoviendo así la inclusión social y el desarrollo equitativo.</t>
  </si>
  <si>
    <t>Sumatoria de accesos a Internet en Hogares en operación</t>
  </si>
  <si>
    <t>El avance de los hogares conectados a marzo 31 de 2025 representa la suma de los accesos que se lograron con la implementación de los proyectos de Líneas de Fomento I, Líneas de fomento II y Conectividad en entes territoriales Atlántico y Norte de Santander</t>
  </si>
  <si>
    <t>El avance de los hogares conectados a junio 30 de 2025 representa la suma de los accesos que se lograron con la implementación de los proyectos de Líneas de Fomento I, Líneas de fomento II, comunidades de conectividad y entes territoriales (Boyacá, Mompox, Caldas, Atlantico y Nte de Santander)</t>
  </si>
  <si>
    <t>El avance de los hogares conectados a septiembre 30 de 2025 representa la suma de los accesos que se lograron con la implementación de los proyectos de Líneas de Fomento I, Líneas de fomento II, comunidades de conectividad,conectividad para cambiar vidas y entes territoriales (Boyacá, Mompox, Pueblos Palafitos, Caldas, Vaupes, Valle del Cauca, Atlántico y Nte. Santander)</t>
  </si>
  <si>
    <t>El avance de los hogares conectados a diciembre 31 de 2025 representa la suma de los accesos que se lograron con la implementación de los proyectos de Líneas de Fomento I,  II y III, comunidades de conectividad,conectividad para cambiar vidas y entes territoriales.</t>
  </si>
  <si>
    <t>A lo largo de la vigencia, se presentó avance de instalación en hogares, representado en la suma de los accesos que se lograron con la implementación de los proyectos de Líneas de Fomento I, II y III, comunidades de conectividad,conectividad para cambiar vidas y entes territoriales.</t>
  </si>
  <si>
    <t>El rezago corresponde a entes territoriales incluyendo catatumbo, debido a que los desembolsos de los convenios 2024, se realizaron hasta 2025, de igual manera algunos convenios presentaron eventos de fuerza mayor que generaron modificación de los cronogramas de instalación. Respecto al proyecto lineas de fomento 1, el Contratista IDEALOGIC con 2,010 hogares, fue objeto de finalización anticipada. Por su parte el proyecto comunidades de conectividad presentó avance menor de instalaciones, donde los PBS indicaron que las causas atribuibles a dichos se retrasos se deben a factores ajenos, como lo son climáticos, de orden público, cortes de energía, modificaciones de Juntas de internet y nacionalización de equipos.</t>
  </si>
  <si>
    <t>A la fecha se logrado la instalación y puesta de servicio a 246.987 hogares en el marco de los siguientes proyectos:
- Conectividad para Cambiar Vidas AE2, AE4 y AE5: 87.508
-Linea de fomento 1.0: 19.407
-Linea de fomento 2.0: 55.008
-Linea de fomento 3.0: 226
- Comunidades de conectiviadd hogares: 84.838</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</si>
  <si>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En el caso del proyectos de comunidades de conectividad los diferentes entes territoriales han manifestado demoras en instalaciones y la necesidad de prorroga en los plazos es asi como se tramito la prorroga del convenio 1403-2024 hasta el 31 de mayo de 2026.</t>
  </si>
  <si>
    <t>E1-L1-3000</t>
  </si>
  <si>
    <t xml:space="preserve"> Hogares Conectados a internet fijo en operación INDICADOR DE REZAGO)</t>
  </si>
  <si>
    <t>A la fecha se logrado la instalación y puesta de servicio a 26,264 hogares en el marco de los siguientes proyectos:
- Conectividad para Cambiar Vidas AE2, AE4 y AE5: 5.221
-Linea de fomento 3.0: 2.026
- Comunidades de conectiviadd hogares: 19.017</t>
  </si>
  <si>
    <t>Los retrasos principalmente se deben en el caso del proyecto de conectivida para cambiar vidas por la disminución en el número de hogares por ajustes técnicos derivados de la validación de campo y del diseño de la red debido a la densidad de la vegetación, visibilidad entre el nodo de conexión y la vivienda.
Linea de fomento 3 se tramito la  Resolución 00516 de 2025 donde se prorrogó el plazo de instalación de los accesos, así como la ejecución y vigencia de la Resolución 00285 de  2025 y en el caso del proyectos de comunidades de conectividad los diferentes entes territoriales han manifestado demoras en instalaciones y la necesidad de prorroga en los plazos es asi como se tramito la prorroga del convenio 1403-2024 hasta el 31 de mayo de 2026.</t>
  </si>
  <si>
    <t>Implementación Soluciones de Acceso Comunitario a las Tecnologías de la Información y las Comunicaciones Nacional</t>
  </si>
  <si>
    <t>Garantizar las condiciones para la universalización del acceso a Internet en Zonas rurales</t>
  </si>
  <si>
    <t>Implementación soluciones de acceso comunitario a las tecnologías de la información y las comunicaciones nacional</t>
  </si>
  <si>
    <t xml:space="preserve">Centros Digitales en Operación </t>
  </si>
  <si>
    <t>Centros Digitales Instalados y en Operación</t>
  </si>
  <si>
    <t xml:space="preserve">
El indicador describe un proyecto cuyo propósito es promover la inclusión digital en zonas rurales ofreciendo acceso público a Internet en 14,057 centros poblados distribuidos en los 32 departamentos del país. Esta iniciativa busca cerrar la brecha digital proporcionando a las comunidades rurales herramientas para acceder a la información, educación en línea, servicios gubernamentales y oportunidades económicas disponibles en el mundo digital. Al dotar a estas áreas con acceso a Internet, se busca fomentar el desarrollo socioeconómico y mejorar la calidad de vida de quienes residen en zonas rurales, contribuyendo así a una mayor equidad y desarrollo nacional.</t>
  </si>
  <si>
    <t>Sumatoria de Centros digitales rurales y Zonas digitales urbanas en operación</t>
  </si>
  <si>
    <t xml:space="preserve">
El avance reportado de 13.477 centros corresponde a 7468 de la Región A, con cumplimiento de requisitos y en operación. Así mismo, para la Región B se tienen 6009 centros digitales que se encuentran en operación y los 580 restantes. </t>
  </si>
  <si>
    <t xml:space="preserve"> De los 580 centros restantes 570 se encuentran en etapa de instalación y puesta servicio, los 10 restantes se encuentran en planeación. </t>
  </si>
  <si>
    <t>Avance centros: 13980
A la fecha, la ejecución del proyecto en la Región A presenta un avance del 100% con 7.468 Centros Digitales en Operación.
Al corte de junio, la ejecución del proyecto en la Región B es de 6.512 Centros Digitales en Operación</t>
  </si>
  <si>
    <t>77 Centros digitales de la región B, se encuentran en fase de Instalación y Puesta en Servicio, con posterior entrada en operación, una vez sean aprobados por la interventoría.</t>
  </si>
  <si>
    <t>Avance centros: 14057
En la Región A presenta un avance del 100% de los Centros Digitales en Operación  7468
 en la Región B, se presenta un avance del 100% de centros instalados en la linea base establecida al inicio del contrato. 6589</t>
  </si>
  <si>
    <t>En el cuarto trimestre no se presentó avance, dado que la meta se cumplió en el tercer trrimestre</t>
  </si>
  <si>
    <t>En la vigencia  se presentó avance en entros de: 14057
En la Región A presenta un avance del 100% de los Centros Digitales en Operación  7468
 En la Región B, se presenta un avance del 100% de centros instalados según la linea base establecida al inicio del contrato. 6589</t>
  </si>
  <si>
    <t>En la Región A presenta un avance del 100% de los Centros Digitales en Operación  7468
 En la Región B, se presenta un avance del 100% de centros instalados según la linea base establecida al inicio del contrato. 6589</t>
  </si>
  <si>
    <t xml:space="preserve">A la fecha no se han presentado retrasos en la instalación y puesta en servicio de los centros </t>
  </si>
  <si>
    <t>E1-L1-4000</t>
  </si>
  <si>
    <t>Zonas de acceso público a internet</t>
  </si>
  <si>
    <t>Soluciones de acceso comunitario a internet</t>
  </si>
  <si>
    <t>El indicador abarca tres proyectos: Zonas Comunitarias para la Paz, Centros de Conectividad y Centros Integrales de Servicios Digitales. Estos proyectos tienen como objetivo facilitar el acceso a servicios digitales en comunidades diversas. Las Zonas Comunitarias para la Paz buscan promover la paz y la reconciliación al proporcionar espacios donde las comunidades pueden acceder a servicios digitales y participar en actividades comunitarias. Los Centros de Conectividad buscan mejorar la conectividad proporcionando acceso a Internet en áreas remotas o desatendidas. Por último, los Centros Integrales de Servicios Digitales ofrecen una amplia gama de servicios digitales, como capacitación en tecnología, acceso a Internet y asistencia en trámites gubernamentales, con el objetivo de promover la inclusión digital y el desarrollo comunitario. Estos proyectos combinados buscan impulsar el acceso equitativo a la tecnología y los servicios digitales en diversas comunidades.</t>
  </si>
  <si>
    <t xml:space="preserve">Soluciones de acceso comunitario en operación </t>
  </si>
  <si>
    <t xml:space="preserve">Del proyecto de Centros Digitales se tienen 13.477 en operación y 1.211 Zonas Comunitarias para la Paz en operación. </t>
  </si>
  <si>
    <t>Con respecto a las 1.211 Instituciones educativas en fase de operación a la fecha. Durante el mes de marzo la interventoría efectúo visitas de verificación a 21 nuevas sedes educativas cuyas instalaciones fueron aprobadas e iniciaran operación el 01 de abril. Con respeto a las 22 instituciones educativas cuya instalación se encontraba rezagada en el departamento de Arauca por eventos de fuerza mayor, se está avanzando de acuerdo con el cronograma propuesto por el contratista, se tienen ya instaladas 11 las cuales están en proceso de verificación por parte del interventor. Se espera que las 1262 ZCP que conforman el proyecto se encuentren completamente operativas el 01 de mayo.</t>
  </si>
  <si>
    <t>Al corte se tienen 1363 accesos comunitarios, correspondientes a ZCP, entes territoriales y Centros IA.</t>
  </si>
  <si>
    <t>Sobre los acceso pendientes, se está trabajando en la instalacion y aprobación, sobre ZCP ya se cuenta con los 1262 Accesos aprobados, 1 centro IA y 100 zonas en entes territoriales.</t>
  </si>
  <si>
    <t>Al corte se tienen 1455 accesos comunitarios, correspondientes a: ZCP, entes territoriales incluyendo catatumbo y 1 Centros IA, adicionalmente 14057 centros digitales</t>
  </si>
  <si>
    <t>Al corte se tienen 1697 accesos comunitarios, correspondientes a: ZCP, entes territoriales incluyendo catatumbo y 1 Centros IA, adicionalmente 14057 centros digitales, para un total de 15.754</t>
  </si>
  <si>
    <t>En la vigencia se presentó 15,754 accesos cumunitarios, correspondiente a: centros digitales, ZCP, entes territoriales y los Centros IA</t>
  </si>
  <si>
    <t>A la fecha se logrado la instalación y puesta de servicio de 1.808 zonas en el marco de los siguientes proyectos:
- Zonas comunitarias para la paz: 1.359
- Comunidades de conectiviadd zonas: 434
- Soluciones instaladas Entes Territoriales - Escuelas: 15</t>
  </si>
  <si>
    <t>Para el caso de Zonas comunitarias para la paz, INRED a cargo de la región Sur A actualizó las pólizas a finales de marzo por lo cual sólo pudo iniciar instalaciones en abril. Y para la región Norte B por temas de requerimientos de grupos armados, las instalaciones y las visitas de verificación por parte de la interventoría se han visto afectadas
Comunidades de conectividad y soluciones instaladas Entes Terriroriales - Escuelas, los entes manifestaron  retrasos los cuales estan construendo la solicitud de modificación de los convenios en ejecución</t>
  </si>
  <si>
    <t xml:space="preserve">1.090 puntos de conectividad </t>
  </si>
  <si>
    <t>cumplido en la vigencia 2023</t>
  </si>
  <si>
    <t>meta cumplida vigencia 2023</t>
  </si>
  <si>
    <t>1.3. EDUCACION DIGITAL</t>
  </si>
  <si>
    <t>Apoyo financiero a Computadores para Educar (CPE)</t>
  </si>
  <si>
    <t>Realizar el Traslado de recursos y seguimiento a la ejecución  financiera destinada a la actividad para el desarrollo misional de Computadores para Educar CPE (Resolución de Transferencia).</t>
  </si>
  <si>
    <t xml:space="preserve">Apoyo financiero para el programa computadores para educar </t>
  </si>
  <si>
    <t>Recursos financieros desembolsados</t>
  </si>
  <si>
    <t>Porcentaje de recursos desembolsados de acuerdo con la programación realizados</t>
  </si>
  <si>
    <t>NA</t>
  </si>
  <si>
    <t>Los recursos en rezago por ejecutar, correspondiente a: $94,410,622,168, fueron ejecutados asi: $86.341.491,927 se ejecutaron mediante una reserva por falta de PAC, ya desembolsada, y los recursos restantes correspondientes a $8.069.130.241 fueron reintegrados al FUTIC, debido a ahorros en el proceso de contratación. Para una ejecución del 100% de los recursos en rezago 2024</t>
  </si>
  <si>
    <t>El convenio se prorrogó a 30 de junio de 2025, y ya cuenta con la ejecucion al 100% de todos los recursos.</t>
  </si>
  <si>
    <t>Ya se cuenta con la ejecución del 100% de los recursos en rezago 2024</t>
  </si>
  <si>
    <t>El convenio 1309 de 2014, ya cuenta con la ejecución del 100% de los recursos en rezago 2024 y se encuentra en liquidación.</t>
  </si>
  <si>
    <t>meta cumplida en la vigencia 2025</t>
  </si>
  <si>
    <t>E1-L3-1000</t>
  </si>
  <si>
    <t>4.Conectividad digital para cambiar vidas</t>
  </si>
  <si>
    <t>Gestión integral de espectro para el incremento del bienestar social</t>
  </si>
  <si>
    <t>Implementar las acciones encaminadas a fortalecer la planeación, la alineación internacional, la atribución, la gestión técnica, la vigilancia, inspección y control de este recurso; así como también ejecutar programas de investigación, innovación y divulgación del conocimiento en espectro radioeléctrico para la apropiación por parte de los grupos de valor y partes interesadas para contribuir con el desarrollo de las comunicaciones, la maximización del bienestar y la calidad de vida de los colombianos.</t>
  </si>
  <si>
    <t>*ODS 4: Educación de calidad
*ODS 8: Trabajo decente y desarrollo
económico
*ODS 9: Industria, innovación e
infraestructura
*ODS 10: Reducción de las
desigualdades
*ODS 11: Ciudades y comunidades
sostenibles
*ODS 16: Paz, justicia e instituciones
sólidas
*ODS 17: Alianza para lograr los objetivos</t>
  </si>
  <si>
    <t>Fortalecimiento de la planeación, gestión, vigilancia y control del espectro radioeléctrico, acorde con la evolución tecnológica, la innovación, armonización internacional, adquisición y transferencia de conocimiento para el beneficio nacional</t>
  </si>
  <si>
    <t>Informe de ejecución del Proyecto de actualización anual del Plan Maestro de Gestión de Espectro</t>
  </si>
  <si>
    <t>Porcentaje de avance del proyecto</t>
  </si>
  <si>
    <t>Avance en la actualización anual del Plan Maestro de Gestión de Espectro que es el documento en el cual se definen las diferentes necesidades de espectro a analizar, el alcance inicial de los estudios necesarios para dar atención a dichas necesidades y la propuesta de fecha de inicio para la ejecución de los mismos.</t>
  </si>
  <si>
    <t>(Actividades ejecutadas/Actividades planeadas) x100</t>
  </si>
  <si>
    <t>Enero: Se realizó la planificación de las contribuciones que se van a presentar en 2025
Febrero: Durante el mes de febrero se asistieron a las reuniones del WP5D y de COMTELCA, lo que permite adquirir insumos para la construcción de las posturas.
Marzo: Se asistió a la reunión del Comtelca, al MWC, al Satshow, al SG6 y al SG7, acorde con la Agenda de Participación Internacional donde se obtuvieron insumos para la construcción de posturas</t>
  </si>
  <si>
    <t>no aplica</t>
  </si>
  <si>
    <t xml:space="preserve">Abril:Las 6 actividades que contiene el plan para el año 2025 se encuentran en tiempo según cronograma.
Mayo: El avance reportado muestra una progreso constante y alineado con el cronograma establecido. Durante el primer cuatrimestre se logró completar el 32 % del plan anual, lo cual es coherente con el avance programado acumulado.
Junio: El avance reportado muestra una progreso alineado con el cronograma establecido. </t>
  </si>
  <si>
    <t>Cierre de Q3 con avance acumulado del 72%, en línea con el cronograma. Las 6 actividades del plan 2025 se mantienen “en tiempo”. Se consolidaron entregables parciales y se programaron los cierres técnicos de Q4. Sin riesgos críticos</t>
  </si>
  <si>
    <t>Octubre:Avance acumulado del 80% de acuerdo con lo dispuesto en el  cronograma. Las 6 actividades del plan 2025 se mantienen “en tiempo”. Debe adelantarse el cierre de algunas actividades.
Noviembre:Durante el mes se dio continuidad a la ejecución de las actividades previstas en el plan, manteniendo el avance acumulado en línea con el cronograma. Se encuentran en desarrollo los entregables correspondientes a la fase final de los proyectos, que finalicen en diciembre.
Diciembre: A 31 de diciembre de 2025, la ANE cuenta con un documento PMGE actualizado, incorporando una nueva metodología para la identificación de necesidades de espectro, que fortalece la planeación estratégica y prospectiva del recurso</t>
  </si>
  <si>
    <t>Durante 2025 se ejecutó el Proyecto de actualización anual del Plan Maestro de Gestión de Espectro de manera continua y conforme al cronograma. En el primer trimestre se realizó la planeación, definición de alcances e inicio de la ejecución, así como el cierre de actividades de años anteriores relacionadas con Sistemas de Transporte Inteligente e inteligencia artificial. A lo largo del año, las seis actividades del plan se mantuvieron en tiempo, alcanzando un avance del 32 % en el primer cuatrimestre, 72 % al cierre del tercer trimestre y 80 % en octubre, sin riesgos críticos. En el último trimestre se consolidaron los entregables finales. Al 31 de diciembre de 2025, la ANE cuenta con un PMGE actualizado, que incorpora una nueva metodología para la identificación de necesidades de espectro y fortalece la planeación estratégica y prospectiva del recurso.</t>
  </si>
  <si>
    <t>https://agnalespec-my.sharepoint.com/:f:/g/personal/calidad_ane_gov_co/IgDI5GqzykGoTL4aEisTxEbzAXwP_sj_cNsTaM4Y3t66clE</t>
  </si>
  <si>
    <t>Agencia Nacional del Espectro</t>
  </si>
  <si>
    <t>E1-L1-5000</t>
  </si>
  <si>
    <t>Modificación de canales de los Planes Técnicos de Radiodifusión Sonora expedidos</t>
  </si>
  <si>
    <t>Número de resoluciones expedidas</t>
  </si>
  <si>
    <t>Resoluciones que modifican los parámetros técnicos esenciales de los canales de los Planes Técnicos de Radiodifusión Sonora expedidas</t>
  </si>
  <si>
    <t>Numero de resoluciones expedidas</t>
  </si>
  <si>
    <t>Se expidió la Resolución 31 del 5 de febrero de 2025 la cual actualiza el Apéndice A del Plan Técnico Nacional de Radiodifusión Sonora en FM.</t>
  </si>
  <si>
    <t>Se realizó la finalización de la elaboración del proyecto de resolución que actualiza los apéndice A y C del Plan Técnico Nacional de Radiodifusión Sonora en FM y el apéndice D del Plan Técnico Nacional de Radiodifusión Sonora en AM. Adicionalmente se dio inicio al proceso de revisión del acto administrativo.</t>
  </si>
  <si>
    <t>julio: Se expidió la Resolución 484 del 4 de julio de 2025 la cual actualiza los apéndices A y C del Plan Técnico Nacional de Radiodifusión Sonora en FM y el apéndice D del Plan Técnico Nacional de Radiodifusión Sonora en AM.
Agosto: Se expidió la Resolución 679 del 27 de agosto de 2025 la cual actualiza el Apéndice A  del Plan Técnico Nacional de Radiodifusión Sonora en FM.
septiembre:Se expidió la Resolución 775 del 29 de septiembre de 2025 la cual actualiza el Apéndice A  del Plan Técnico Nacional de Radiodifusión Sonora en FM.</t>
  </si>
  <si>
    <t>Octubre:Durante el mes de octubre, se emitieron conceptos técnicos favorables para nueve solicitudes del servicio de radiodifusión sonora. Las modificaciones  en los parámetros técnicos de los respectivos canales serán incorporadas en la resolución que actualizará los apéndices de los planes técnicos, la cual se prevé expedir en el mes de noviembre.
Noviembre: Se expidió la quinta y última resolución que actualiza el Apéndice A del Plan Técnico Nacional de Radiodifusión Sonora. Con esta resolución, identificada con el número 1071 del 26 de noviembre de 2025, se alcanza le meta establecida para la actividad.
Diciembre: El 26 de noviembre de 2025 se expidió la Resolución 1071, correspondiente a la quinta resolución emitida durante el año. Con su expedición, se dio cumplimiento a la meta establecida para esta actividad.</t>
  </si>
  <si>
    <t>Durante 2025 la ANE avanzó en la expedición de resoluciones que modifican los parámetros técnicos esenciales de los canales de los Planes Técnicos de Radiodifusión Sonora. En febrero se expidió la Resolución 31, mediante la cual se actualizó el Apéndice A del Plan Técnico Nacional de Radiodifusión Sonora en FM. Posteriormente, se elaboraron y revisaron los proyectos de resolución para la actualización de los apéndices A y C en FM y D en AM. Entre julio y septiembre se expidieron las resoluciones 484, 679 y 775, actualizando los apéndices correspondientes. En octubre se emitieron conceptos técnicos favorables para nuevas solicitudes del servicio. Finalmente, en noviembre se expidió la Resolución 1071, quinta y última del año, con la cual se dio cumplimiento a la meta establecida para esta actividad.</t>
  </si>
  <si>
    <t>enero: Consolidación de modificaciones adelantadas desde la última resolución expedida en 2025, las cuales servirán de base para la expedición de la primera resolución en febrero / Febrero: Se expidió la Resolución 111 del 24 de febrero de 2026, la cual actualiza el Apéndice A del Plan Técnico Nacional de Radiodifusión Sonora en FM. Marzo: Consolidación de modificaciones adelantadas desde la primera resolución expedida en febrero de 2026, las cuales servirán de base para la expedición de la segunda resolución prevista para mayo.</t>
  </si>
  <si>
    <t>Adjunto</t>
  </si>
  <si>
    <t>Documentos con propuestas para definición de posiciones de Colombia en temas de espectro</t>
  </si>
  <si>
    <t>Número de documentos con propuestas para definición de posiciones de Colombia</t>
  </si>
  <si>
    <t xml:space="preserve">Se va a medir la generación de un informe que consolide todas las propuestas y gestión internacional de la entidad en cuanto a las posiciones de Colombia en temas de espectro en organismos multilaterales. </t>
  </si>
  <si>
    <t>Número de documentos que incluyan propuestas</t>
  </si>
  <si>
    <t>Enero: Se realizó la Planeación de los proyectos en el mes de enero.
Febrero:Se realizó la discusión y definición de alcance de las actividades y se comenzaron a ajecutar la actividades
Marzo: Se realizaron las 3 actividades de años anteriores en proceso de cierre con documento final Sistemas de Transporte Inteligente (ITS)
Espectro para inteligenicia artificial
Redes móviles de acceso para sectores productivos</t>
  </si>
  <si>
    <t>Abril: Durante el mes de marzo se asistió a la reunión del WP4C, de COMTELCA, y a la reunión de la RCC. En estas reuniones se levanta información para la construcción de posturas.
Se construyeron contribuciones para la 45 reunión del CCP.II
Mayo: Durante el mes de mayo se asistieron virtualmente a las reuniones del WP4A, WP5C donde se levantó información para la construcción de las posturas de la CMR-27
Se asistió al WP5A donde Colombia aportó información que refleja su postura sobre el uso libre en la banda de 6 GHz.
Colombia presidió la reunión del SG5-RG LATAM donde promovio las posturas sobre interoperabilidad
Junio: Durante el mes de junio se presideron las reuniones del Grupo de Trabajo Preparatorio de Conferencia y del Grupo de Trabajo de Gestión del Espectro
Durante esta reunión se presentaron posturas sobre los puntos de agenda de la CMR-27. Durante el mes de junio se representó a la región en la segundo reunión preparatorio de conferencia de CEPT. Colombia representó al grupo regional LATAM en la reunión del SG5 del UIT-T
Colombia participó virtualmente del WP5D y presentó su contribución sobre el uso de IMT en Colombia</t>
  </si>
  <si>
    <t>Julio: Durante el mes de Julio se desarrolló la 7 Reunión Virtual de COMTELCA y a la 2º Reunión del Grupo Preparatorio de la Conferencia de la APT para la CMR-27, y se obtuvieron insumos para construir posturas.  Agosto: Durante el mes de agosto, se desarrolló la 8 Reunión Virtual de COMTELCA y se prepararon posturas para la 46 Reunión de CITEL. 
Adicionalmente, en Bogotá, se llevó a cabo el XV Congreso Internacional de Espectro - Espectro Estratégico para Conectar el Futuro. Septiembre: Durante el mes de septiembre, se asistieron a las reuniones del ITU-R sobre el Terrestrial Broadcasting Delivery del WP 6A , Space Radiocommunication Applications del WP 7B, Remote Sensing Systems del WP 7C, Radio Astronomy del WP 7D y la 9 Reunión Virtual de COMTELCA.
Adicionalmente, se prepararon posturas para la 46 Reunión del CCP.II de CITEL y 4th RCC WG.</t>
  </si>
  <si>
    <t xml:space="preserve">Octubre:Durante el mes de octubre, se presentaron posturas en la 46 Reunión del CCP.II de CITEL y la 4th RCC WG. Adicionalmente, se prepararon insumos y se asistieron a los eventos del IMT Systems del WP 5D, Efficient Orbit/Spectrum Utilization for MSS and RDSS del WP 4C, Efficient Orbit/Spectrum Utilization for FSS and BSS del WP 4A y la 10 Reunión Virtual de COMTELCA.
Noviembre: Durante el mes de noviembre, se presentaron posturas en el Rapporteur Group on the Spectrum Monitoring Handbook del WP 1C RG y el Efficient Orbit/Spectrum Utilization for FSS and BSS del WP 4A. Asimismo, para la reunión de COMTELCA se presentó el proceso preparatorio de la CMR-27 y el Modelo de Convergencia en Colombia.
Adicionalmente, se prepararon insumos y se asistieron a los eventos del Land mobile service above 30 MHz*(excluding IMT); wireless access in the fixed service; amateur and amateur-satellite services del WP 5A, y el Fixed wireless systems; HF and other systems below 30 MHz in the fixed and land mobile services del WP 5C. También, se prepararon insumos para la 12ª Conferencia Latinoamericana de Gestión del Espectro y la DSA Global Summit 2025.
Diciembre: En el mes de diciembre se asistió presencialmente a la 1ra Sesión Interregional de Información sobre la Preparación de la CMR-27 de la Unión Internacional de Telecomunicaciones - UIT, que tuvo lugar del 3 al 5 de diciembre en Ginebra, Suiza, con Ricardo Martínez en el rol de presidente del Grupo Preparatorio de Conferencias de CITEL, liderando la delegación de la región de las Américas, junto con César Camilo Rodríguez en el rol de coordinador alterno, quienes fueron la voz de los países del continente en distintas conversaciones. Adicionalmente, se compiló y entregó el documento de posturas. </t>
  </si>
  <si>
    <t>Durante 2025 se elaboró un documento con propuestas para la definición de la posición de Colombia en temas de espectro, a partir de una planificación temprana y la recopilación sistemática de insumos técnicos. La construcción del documento se apoyó en la participación activa en reuniones y grupos de trabajo de la UIT, CITEL, COMTELCA, APT y CEPT, orientados principalmente a la preparación de la CMR-27. A lo largo del año se incorporaron aportes derivados de la presentación de contribuciones y del liderazgo de Colombia en espacios regionales e internacionales. El documento consolidó las posturas nacionales sobre el uso y la gestión del espectro. Al cierre de la vigencia, el documento fue compilado y entregado, dando cumplimiento a la meta establecida para esta actividad.</t>
  </si>
  <si>
    <t>Informe de ejecución del Plan de Monitoreo de Espectro</t>
  </si>
  <si>
    <t>Porcentaje de ejecución del Plan de Monitoreo de Espectro</t>
  </si>
  <si>
    <t>Medir el avance del Plan de Monitoreo y Supervisión del Espectro establecido para cada vigencia el cual contempla actividades de vigilancia, inspección y control, con el fin de desarrollar medidas de promoción y prevención.</t>
  </si>
  <si>
    <t>(Actividades de promoción y prevención de las actividades de vigilancia, inspección y control ejecutadas en el período de medición / actividades establecidas en el Plan de Monitoreo y Supervisión del Espectro en el periodo de medición) x 100%</t>
  </si>
  <si>
    <t>Actividades de vigilancia, inspección y control ejecutadas:
- Vigilancia: Mediciones del servicio de televisión en tecnología analógica y digital en los siguientes municipios:  Chinavita (Boyacá) 3 puntos y 36 verificaciones a operadores, Soracá (Boyacá)  3 puntos y 36 verificaciones a operadores y  Sotaquira (Boyacá)  3 puntos y 36 verificaciones a operadores 
* Se realizaron mediciones del Plan Anual de Vigilancia 2025: Banda 370-400MHz, Banda 3500 MHz, Banda 2500 MHz, Radionavegación Aeronáutica y Banda AWS.
* Se realizaron mediciones recurrentes: Banda 900 MHz, Banda RDS FM (Ocupación y parámetros), Móvil Aeronáutico, Y Banda 2400 MHz.
* Se realizaron mediciones para la atención de solicitudes fuera del Plan Anual de Vigilancia 2025
* EMR Funza: Se monitorearon las frecuencias TX 156.0625MHz y RX 151.0625MHz, para identificar posibles interferencia en el servicio.
* EMR Bogotá 3: Se realizaron monitoreos con el fin de identificar el uso no autorizado en las frecuencias: 148.375 MHz, 151 MHz, 151.6125 MHz, 152.875 MHz, 155.6 MHz, 156.0625 MHz, 156.725 MHz, 160.7125 MHz, 160.7375 MHz y 160.8125 MHz.
* EMR Pereira: Se realiza el monitoreo de las frecuencias: 149.0625 MHz, 153.6875 MHz, 154.0875 MHz, 155.6135 MHz.
* EMR Cali y Popayán: Se continúan con los monitoreos en modo directo de las frecuencias 90.1 MHz y 90.2 MHz para detectar usos no autorizados por parte de grupos armados al margen de la ley.
* Se realiza monitoreos del segmento de frecuencia 3380-3460 MHz para verificar si el segmento presenta ocupación por parte del operador Telecall.
* EMR Villavicencio: Se realizaron monitoreos con el fin de identificar el uso no autorizado en las frecuencias: 422.4 MHz, 861.9625 MHz, 862.2125 MHz, 866.0625 MHz, 866.5625 MHz, 866.8125 MHz, 867.0625 MHz, 867.3125 MHz, 867.5625 MHz, 867.8125 MHz, 868.0625 MHz, 868.3125 MHz, 866.5625 MHz, 866.8125 MHz, 867.0625 MHz, 867.3125 MHz, 867.5625 MHz, 867.8125 MHz, 868.0625 MHz, 868.3125 MHz, 868.7875 MHz, 154.3875 MHz, 161.4875 MHz, 5492 MHz y 5739 MHz.
- Inspección:  69 verificaciones en campo, mediante las cuales  se atendieron casos relacionados con visitas técnicas a usuarios de redes y/o servicios de radiocomunicaciones, así como también la verificación del posible uso clandestino del espectro. Éstas verificaciones se llevaron a cabo en diferentes municipios de los departamentos de Valle del Cauca, Bolívar, Cundinamarca, Boyacá, Cauca, Tolima, Santander, Antioquia, Atlántico y Cesar. Tres (3) mediciones tipo malla en Ubate, Funza y Cota (Cundinamarca), así como, tres estaciones escogidas aleatoriamente que se les había entregado certificación de conformidad, con el fin de corroborar su escenario y cumplimiento de los niveles de campos electromagnéticos.
- Control: Se proyectaron los siguientes actos administrativos: 24 de trámite, 5 decisiones de primera instancia.</t>
  </si>
  <si>
    <t>Vigilancia: Mediciones del servicio de televisión en tecnología analógica y digital en los siguientes municipios:  Granada (Meta) 5 puntos y 60 verificaciones a operadores, Puerto Concordia (Meta)  3 puntos y 36 verificaciones a operadores, Fuente de Oro (Meta)  3 puntos y 36 verificaciones a operadores, San Martin  (Meta) 5 puntos y 60 verificaciones a operadores, Villavicencio (Meta)  13 puntos y 78 verificaciones a operadores,  Cubarral (Meta)  3 puntos y 36 verificaciones a operadores, Acacias  (Meta)  5 puntos y 60 verificaciones a operadores, Puerto Lopez  (Meta)  5 puntos y 60 verificaciones a operadores, Mani (Casanare)  3 puntos y 36 verificaciones a operadores.
Se realizaron mediciones del Plan Anual de Vigilancia 2025: 
● Movil Aeronaútico: medición en el segmento 117MHz a 137MHz.
● Banda de 700 MHz: medición en el segmento 698 MHz a 803 MHz.
● Banda de 859 MHz: medición en el segmento 806 MHz a 894 MHz.
● Banda Fijo y Movil: medición en el segmento 156 MHz a 164 MHz
● Radiodifusión Sonora FM: medición en el segmento 87 MHz a 109 MHz.
-Se realizaron mediciones recurrentes: 
● Banda de 900 MHz: medición en el segmento 894 MHz a 915 MHz y 944 MHz a 960 MHz
● Banda de 2400 MHz: medición en el segmento 2400 MHz a 2483,5 MHz.
Inspección: Se realizaron sesenta y cinco (65) verificaciones en campo, mediante las cuales se atendieron casos relacionados con visitas técnicas a usuarios de redes y/o servicios de radiocomunicaciones, así como también la verificación del posible uso clandestino del espectro. Y se realizaron cuatro (4) mediciones tipo malla en los municipios de Ventaquemada, Paipa, Garagoa y Nobsa (Boyacá), así como, a estaciones escogidas aleatoriamente que se les había entregado certificación de conformidad, con el fin de corroborar su escenario y cumplimiento de los niveles de campos electromagnéticos.
Control: Se realizó la proyección de: 6 decisiones de primera instancia, 6 pliegos de cargo, 4 legalizaciones de decomiso, 1 acto solicitud de juzgado y 2 traslados de alegatos, asi mismo se realizaron 16 requerimientos y 1 memorando de improcedencia. En total 36 actos administrativos. 
Se expidieron los siguientes actos administrativos: 3 Actos de legalización de equipos decomisados, 1 Acto que ordena la imposición de medida cautelar y 1 Resolución de archivo y decomiso definitivo, de un total de  21 proyectos de actos administrativos.</t>
  </si>
  <si>
    <t>Vigilancia: Mediciones del servicio de televisión en tecnología analógica y digital en los siguientes municipios: Aipe (Huila) 3 puntos y 36 verificaciones a operadores, Tello (Huila) 3 puntos y 36 verificaciones a operadores, Baraya (Huila) 3 puntos y 36 verificaciones a operadores, Rivera (Huila) 5 puntos y 60 verificaciones a operadores, Neiva  (Huila) 9 puntos y 108 verificaciones a operadores, Palermo (Huila) 3 puntos y 36 verificaciones a operadores.
Se realizaron mediciones del Plan Anual de Vigilancia 2025: 
● BANDA 600 MHz: Medición en los segmentos 614 MHz  a 698 MHz
●BANDA 900 MHz: Medición en los segmentos 894 MHz a 960 MHz
●5 GHz - USO LIBRE: Medición en los segmentos 5150 MHz a 5250 MHz, 5250 MHz a 5350 MHz, 5350 MHz a 5450 MHz,  5450 MHz a  5650 MHz, 5650 MHz a  5750 MHz, 5750 MHz a 5850 MHz
●FIJO Y MOVIL: Medición en los segmentos 430 MHz a 440 MHz
●TRUNKING:Medición en los segmentos 804 MHz a 824 MHz y 849 MHz a 869 MHz.
Inspección: 105 verificaciones en campo, mediante las cuales se atendieron casos relacionados con visitas técnicas a usuarios de redes y/o servicios de radiocomunicaciones, así como también la verificación del posible uso clandestino del espectro. 4 mediciones tipo malla en los municipios de Manaure (La Guajira), Pradera, Zarzal y Sevilla (Valle), así como, medición CEM a estación 5G en Cali (Valle), con el fin de corroborar su escenario y cumplimiento de los niveles de campos electromagnéticos.
Control: Se proyectaron 25 requerimientos,  14 pliegos de cargos, 5 memorandos solicitudes, ,4 traslados de alegatos, 1 archivo, 1 sanción y 3 actos de pruebas. Para un total de 41 actos de trámite y 1 acto definitivo. Para un total de 52 actos de trámite y 1 acto definitivo.  Respecto a los actos expedidos tenemos que son 5 Actos de pliegos de cargos, 9 actos de legalización,  1 pruebas, 1 archivo, 2 traslados. Para un total de 18.</t>
  </si>
  <si>
    <t>Octubre:Vigilancia: Mediciones del servicio de televisión en tecnología analógica y digital en los siguientes municipios: Altamira (Huila) 3 puntos y 36 verificaciones a operadores, Guadalupe (Huila) 3 puntos y 36 verificaciones a operadores, Tarqui (Huila) 3 puntos y 36 verificaciones a operadores, Suaza (Huila) 5 puntos y 60 verificaciones a operadores, Elias  (Huila) 3 puntos y 36 verificaciones a operadores, Oparapa (Huila) 3 puntos y 36 verificaciones a operadores, Villapinzón (Cundinamarca) 5 puntos y 60 verificaciones a operadores, Salento (Quindío) 3 puntos y 36 verificaciones a operadores, Pacho ( Cundinamarca) 5 puntos y 60 verificaciones a operadores, Lenguezaque (Cundinamarca) 3 puntos y 36 verificaciones a operadores.
Se realizaron las siguientes mediciones del Plan Anual de Vigilancia 2025: 
● Fijo - Móvil:  Medición en los segmentos 400 MHz  a 450 MHz
● Señales de socorro:  Medición en los segmentos 405,9 MHz  a 406,2 MHz
● Banda 2400 MHz: Medición en los segmentos 2400 MHz  a 2483,2 MHz
● Fijo – Móvil: Medición en los segmentos 450 MHz  a 460 MHz
● Banda 6 GHz: Medición en los segmentos 5925 MHz  a 6525 MHz y 6525 MHz  a 7125 MHz 
● Banda RDS AM: Medición en los segmentos 0,53 MHz  a 1,71 MHz 
● Banda TDT: Medición en los segmentos 470 MHz  a 632 MHz 
Inspección: 69 verificaciones en campo, mediante las cuales se atendieron casos relacionados con visitas técnicas a usuarios de redes y/o servicios de radiocomunicaciones, así como también la verificación del posible uso clandestino del espectro. 4 mediciones tipo malla en los municipios de Sabaneta, Copacabana,  Girardota y Caldas  (Antioquia), , así como, medición CEM a estación 5G en Medellin(Antioquia), con el fin de corroborar su escenario y cumplimiento de los niveles de campos electromagnéticos.
Control: Se proyectaron 7 requerimientos,  6 memorandos de improcedencias, 7 actos de inicio averiguación, 5 Pliegos de cargos, 3 traslados de alegatos, 1 ordena decomiso, 1 ingreso lugar de habitación, 5 legalizaciones, 3 sanciones, 1 archivo y 1 recurso, para un total de 34 actos de trámite, 5 actos definitivos y 1 recurso. Respecto a los actos expedidos tenemos que son 7 Actos de pliegos de cargos, 1 acto de legalización,  2 pruebas, 2 archivos, 1 traslado, 1 reposición, 1 decisión, para un total de 15.
Noviembre: Vigilancia: Mediciones del servicio de televisión en tecnología analógica y digital en los siguientes municipios: Tinjacá (Boyacá) 3 puntos y 36 verificaciones a operadores, Nobsa (Boyacá) 3 puntos y 36 verificaciones a operadores, Tuta (Boyacá) 3 puntos y 36 verificaciones a operadores, Toca (Boyacá) 3 puntos y 36 verificaciones a operadores y Tota (Boyacá) 3 puntos y 36 verificaciones a operadores, Junin (Cundinamarca) 3 puntos y 36 verificaciones a operadores, Tabio (Cundinamarca) 5 puntos y 60 verificaciones a operadores,  Balboa (Risaralda) 3 puntos y 36 verificaciones a operadores, Belén de Umbría (Risaralda) 5 puntos y 60 verificaciones a operadores, Valparaiso (Antioquia) 3 puntos y 36 verificaciones a operadores, Caramanta (Antioquia) 3 puntos y 36 verificaciones a operadores, Bello (Antioquia) 13 puntos y 156 verificaciones a operadores, Puerto Nare (Antioquia) 3 puntos y 36 verificaciones a operadores, Puerto Triunfo (Antioquia) 5 puntos y 60 verificaciones a operadores, Tena (Cundinamarca) 3 puntos y 36 verificaciones a operadores, San Antonio del Tequendama ( Cundinamarca) 3 puntos y 36 verificaciones a operadores, Buenaventura (Valle del Cauca) 9 puntos y 108 verificaciones a operadores, Dagua (Valle del Cauca) 5 puntos y 60 verificaciones a operadores, Yotoco (Valle del Cauca) 3 puntos y 36 verificaciones a operadores, Velez ( Santander) 5 puntos y 60 verificaciones a operadores, Guepsa (Santander) 3 puntos y 36 verificaciones a operadores, Suaita (Santander) 3 puntos y 36 verificaciones a operadores, San Marcos (Sucre) 5 puntos y 60 verificaciones a operadores.
Se realizaron las siguientes mediciones del Plan Anual de Vigilancia 2025: 
●FIJO Y MOVIL: Medición en los segmentos 460 MHz a 470 MHz
Inspección: 62 verificaciones en campo, mediante las cuales se atendieron casos relacionados con visitas técnicas a usuarios de redes y/o servicios de radiocomunicaciones, así como también la verificación del posible uso clandestino del espectro. 6 mediciones tipo malla en los municipios de Honda y Mariquita (Tolima), Riosucio, Supia, Samana y Pensilvania (Caldas).
Control: Se proyectaron  8 requerimientos,  7 memorandos de improcedencias, 2 actos de inicio averiguación, 13 Pliegos de cargos, 1 pruebas,  4 traslados de alegatos, 1 legalizaciones, 4 sanciones, 2 archivo, para un total de 36 actos de trámite, 6 actos definitivos. Respecto a los actos expedidos tenemos que son 5 Actos de pliegos de cargos,  2 alegatos , 2 legalizaciones, 1 vinculacion, 1 averiguación,  para un total de 11.
Diciembre: Vigilancia: Mediciones del servicio de televisión en tecnología analógica y digital en los siguientes municipios: Tolú Viejo (Sucre) 3 puntos y 36 verificaciones a operadores, Coveñas (Sucre) 3 puntos y 36 verificaciones a operadores, Apartado (Antioquia), 7 puntos y  84, verificaciones a operadores, San Luis (Tolima) 3 puntos y 36 verificaciones a operadores, Chaparral (Tolima) 5 puntos y 60 verificaciones a operadores, Honda (Tolima) 5 puntos y 60 verificaciones a operadores, Villeta (Cundinamarca)  5 puntos y 60 verificaciones a operadores, Sasaima (Cundinamarca) 3 puntos y 36 verificaciones a operadores, Vianí (Cundinamarca) 3 puntos y 36 verificaciones a operadores, Buenaventura (Valle del Cauca) 9 punto y 108 verificaciones a operadores, Dagua ( Valle del Cauca) 5 puntos y 60 verificaciones a operadores, Yotoco (Valle del Cauca) 3 puntos y 36 verificaciones a operadores, San Pedro ( Valle del Cauca) 3 puntos y 36 verificaciones a operadores, Roldanillo (Valle del Cauca) 5 puntos y 60 verificaciones a operadores y Ulloa (Valle del Cauca) 3 puntos y 36 verificaciones a operadores,
Inspección: 41 verificaciones en campo, mediante las cuales se atendieron casos relacionados con visitas técnicas a usuarios de redes y/o servicios de radiocomunicaciones, así como también la verificación del posible uso clandestino del espectro, de las cuales, 3 fueron mediciones de campos electromagneticos en la ciudad de Bogotá, en las localidades de Suba y Fontibon.
Control: Se proyectaron  15  actos de tramite, y 1 decisión, así como 4 requerimientos, para un total de 20. Se expidieron  16 actos de tramite y 4 definitivos, para un total de 20.</t>
  </si>
  <si>
    <t>Durante 2025 se ejecutó el Plan de Monitoreo de Espectro mediante actividades de vigilancia, inspección y control a nivel nacional. Se realizaron mediciones técnicas en múltiples bandas del espectro, incluyendo radiodifusión sonora y televisiva, servicios móviles, aeronáuticos y bandas de uso libre, en más de 20 departamentos del país. Asimismo, se adelantaron mediciones recurrentes y atenciones a solicitudes por posibles interferencias y usos no autorizados del espectro. En materia de inspección, se efectuaron verificaciones en campo y mediciones de campos electromagnéticos para validar el cumplimiento normativo. En control, se proyectaron y expidieron actos administrativos de trámite y definitivos, incluyendo requerimientos, pliegos de cargos y sanciones. Estas acciones fortalecieron la vigilancia, inspección y control del espectro radioeléctrico, dando cumplimiento a la meta estab+AT24lecida para la vigencia.</t>
  </si>
  <si>
    <t>Informe de ejecución del Plan de Gestión del Conocimiento del Espectro</t>
  </si>
  <si>
    <t>Porcentaje de ejecución del del Plan de Gestión del Conocimiento del Espectro</t>
  </si>
  <si>
    <t>Se va a medir el avance en la ejecución del Plan de gestión del conocimiento en temas de espectro del periodo; es importante en la medida que en él se definen las actividades de gestión de conocimiento, tanto interno como externo, que realiza la entidad en temas de espectro</t>
  </si>
  <si>
    <t>(Actividades ejecutadas en el periodo de medición/ actividades planeadas en el periodo de medición) x 100%</t>
  </si>
  <si>
    <t>Enero: Se realizó la Planeación de los proyectos en el mes de enero
Febrero: Presentación con resultados del contrato (170) de (2024) por parte de la Universidad Externado de Colombia y presentación de la propuesta de agenda para el Congreso Internacional de veinte veinticinco.
Marzo: Encuentro con la Universidad Externado de Colombia relacionado con el Convenio 170 de 2024 para analizar el uso no autorizado del espectro radioeléctrico (Cartilla Informativa). Sesión de monitoreo de los compromisos posteriores al contrato (elaboración de artículo académico) por parte de la Universidad de Manizales en el marco del Convenio 163.</t>
  </si>
  <si>
    <t>1)	Se desarrolló de espacio de Innovación INNOVANE. Se llevó a cabo diferentes charlas y cursos prototipado y preparación para la comunicación del PITCH. 
2)	Documentos y términos de referencia de la Convivencia del Servicio Aeronáutico.</t>
  </si>
  <si>
    <t>julio: Se realizó el evento de premiación final del programa de Innovación InnovANE. Así mismo, los proyectos de investigación del 2025 se encuentran en etapa de contratación. Agosto:Se avanzó Los dos proyectos de investigación que fueron asignados a la universidad Nacional y a UIS. Igualmente, se realizó capacitación sobre  mejora normativa con la Universidad Externado. Septiembre: Se firmaron los convenios de los dos proyectos de investigación: 1) redes multipropósito y 2) compatibilidad entre el servicio móvil aeronáutico y radiodifusión. Se inició el diplomado para funcionarios de la ANE sobre "Análisis de Impacto Normativo para la Mejora Regulatoria en Colombia"</t>
  </si>
  <si>
    <t>Octubre: Durante el mes de octubre se avanzó en el desarrollo de  dos proyectos de investigación de CTI: i) Redes multipropósito Fase 2 y ii) Compatibilidad servicio móvil aeronáutico y servicios de radiodifusión. Se continua con el diplomado para funcionarios de la ANE sobre "Análisis de IMpacto Normativo paa la Mejora Regulatoria en Colombia".
Noviembre: Durante el mes de noviembre se continuó con el desarrollo de dos proyectos de investigación de CTI: i) Redes multipropósito Fase 2 y ii) Compatibilidad servicio móvil aeronáutico y servicios de radiodifusión. Así mismo, se concluyó el diplomado para funcionarios de la ANE sobre "Análisis de Impacto Normativo paa la Mejora Regulatoria en Colombia" y se realizó una visita técnica por parte de la Universidad Nacional y la Universidad Julio Garavito  a las instalaciones de la ANE donde se impartió una capacitación en relación con las actividades que desarrolla la entidad en materia de gestión, planeación, vigancia y control, y apoyo en la asignación del espectro radioeléctrico en Colombia.
Diciembre: Durante el mes de diciembre se culminó el desarrollo de dos proyectos de investigación de CTI: i) Redes multipropósito Fase 2 y ii) Compatibilidad servicio móvil aeronáutico y servicios de radiodifusión. Así mismo, se terminaron dos estudios de compatibilidad para i) la identificación de nuevas bandas de frecuencia para la operación futura de las IMT  y ii) la convivencia entre el Servicio Móvil por Satélite (SMS) y las redes terrestres IMT.</t>
  </si>
  <si>
    <t>Durante 2025 se ejecutó el Plan de Gestión del Conocimiento del Espectro mediante la planeación y desarrollo de proyectos de investigación, innovación y formación. Se avanzó en la articulación con universidades a través de convenios y contratos orientados al análisis del uso del espectro, la compatibilidad entre servicios y las redes multipropósito. Se desarrolló y culminó el programa de innovación InnovANE y se realizó el Congreso Internacional de Espectro 2025. Asimismo, se ejecutó el diplomado en Análisis de Impacto Normativo para funcionarios de la ANE, fortaleciendo capacidades institucionales. Al cierre de la vigencia, se culminaron dos proyectos de investigación de CTI y estudios de compatibilidad para nuevas bandas IMT y la convivencia entre servicios satelitales y redes terrestres, dando cumplimiento a la meta establecida.</t>
  </si>
  <si>
    <t xml:space="preserve">Facilitar el acceso y uso de las tecnologías de la información y las comunicaciones en todo el territorio nacional </t>
  </si>
  <si>
    <t>Incremento en la  dotación de terminales de cómputo y capacitación de docentes en sedes educativas oficiales a nivel nacional y Recuperación de equipos de cómputo obsoletos existentes en las sedes educativas oficiales a nivel nacional</t>
  </si>
  <si>
    <t>Incremento de la dotación directa de soluciones tecnológicas para estudiantes, menores de edad ubicados en zonas urbanas, rurales, apartadas y de difícil acceso, e I.E.S y realizar la gestión adecuada de equipos obsoletos y en desuso a nivel Nacional desde 2024 / Incremento en la  dotación de terminales de cómputo y capacitación de docentes en sedes educativas oficiales a nivel nacional 2023</t>
  </si>
  <si>
    <t xml:space="preserve">Servicio de apoyo en tecnologías de la información y las comunicaciones para la educación básica, primaria y secundaria </t>
  </si>
  <si>
    <t>Relación de estudiantes por terminal de cómputo en sedes educativas oficiales</t>
  </si>
  <si>
    <t xml:space="preserve">El indicador corresponde a la relación Matricula de sedes educativas públicas de pais Vs a la cantidad de herramientas tecnologicas con las que cuentan las sedes educativas pùblicas del pais/ (Portatil + Fijo+ tabletas) - Relación de estudiantes por computo </t>
  </si>
  <si>
    <t xml:space="preserve"> (Matricula total) /  (Total Computadores (Portatil + Fijo+ tabletas)</t>
  </si>
  <si>
    <t>Para el 1T, la Entidad continua estableciendo la relación de 4 estudiantes por equipo</t>
  </si>
  <si>
    <t>Para el 2T, la Entidad continua estableciendo la relación de 4 estudiantes por equipo</t>
  </si>
  <si>
    <t>El indicador corresponde a la relación Matricula de sedes educativas públicas de pais Vs a la cantidad de herramientas tecnologicas con las que cuentan las sedes educativas pùblicas del pais/ (Portatil + Fijo+ tabletas) - Relación de estudiantes por computo la cual en la vigencia continua siendo 4</t>
  </si>
  <si>
    <t xml:space="preserve">De acuerdo con la base de datos suministrada por MEN con corte a octubre 2025, se enceuntra que la matricula definida corresponde a: 7.231.211 y la relación de equipos con los que cuentan las sedes educativas es de: 1.631.706 equipos portatil y fijos; lo cual representa una relación 4.4 </t>
  </si>
  <si>
    <t>programacion anual se reporta en el 4T</t>
  </si>
  <si>
    <t>Computadores para Educar</t>
  </si>
  <si>
    <t>E1-L3-2000</t>
  </si>
  <si>
    <t>Terminales de cómputo con contenidos digitales entregadas a  sedes educativas</t>
  </si>
  <si>
    <t xml:space="preserve">Esta meta consiste en entregar equipos de cómputo a sedes educativas públicas, bibliotecas públicas y casas de la cultura. </t>
  </si>
  <si>
    <t xml:space="preserve">Sumatoria de equipos entregados  de cómputo a sedes educativas públicas, bibliotecas públicas y casas de la cultura. </t>
  </si>
  <si>
    <t>Para el 1T la entidad avanzo con la entrega a sedes educativas de equipos de computo correspondientes al rezago del año 2024</t>
  </si>
  <si>
    <t>Para el 2T la entidad avanzo con la entrega de 3,496  a sedes educativas de equipos de computo correspondientes al rezago del año 2024</t>
  </si>
  <si>
    <t xml:space="preserve">Para el 3T la entidad avanzo con la entrega de 4,925 equipos de cómputo a sedes educativas, equipos que corresponden al rezago del año 2024. </t>
  </si>
  <si>
    <t xml:space="preserve">Con respecto a 2025 para este trimestre se confirma la adquisición de equipos vigencia 2025, compra para la cual CPE iniciará las pruebas de muestreo de calidad. </t>
  </si>
  <si>
    <t>Para el 4T la entidad avanzo con la entrega de 665 equipos de cómputo a sedes educativas, equipos que corresponden al rezago del año 2024. 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</si>
  <si>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Al cierre de la vigencia se presenta la entrega de 35.752 equipos de computo a sedes educativas públicas, entrega correspondiente a rezago establecido en la vigencia 2024.Es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</si>
  <si>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El incumplimiento en la ejecución de la meta corresponde a mejoras en las especificaciones técnicas de los equipos de computo a adqurir asi como a la gestión y tramite respectivo adquisición  que logro finalizar en el segundo semestre de 2025. Es importante aclarar que dado el incremento de equipos de computo adquiridos la meta para vigencia 2025 es incrementada pasando de 9.680 a 14.793 equipos, lo cual se encuentra reflejado en el rezago, incremento establecido de acuerdo con la resolución 519 de 31 de diciembre de 2025</t>
  </si>
  <si>
    <t>SEMESTRAL</t>
  </si>
  <si>
    <t>programacion semestral</t>
  </si>
  <si>
    <t>Terminales de cómputo con contenidos digitales entregadas a  sedes educativas (INDICADOR DE REZAGO)</t>
  </si>
  <si>
    <t>Terminales de cómputo con contenidos digitales entregadas a sedes educativas para uso de docentes</t>
  </si>
  <si>
    <t>Esta meta consiste en entregar equipos de cómputo a docentes pertenecientes a sedes educativas públicas, bibliotecas públicas y casas de la cultura, una vez los docentes realizan la formacion otorgada por CPE</t>
  </si>
  <si>
    <t>Sumatoria de equipos entregados  de cómputo a a docentes pertenecientes a sedes educativas públicas, bibliotecas públicas y casas de la cultura una vez los docentes realizan la formacion otorgada por CPE</t>
  </si>
  <si>
    <t>Para el 1T la entidad se encuentra en la fase de planeación para despacho de equipos de computo para personal docente, se proyecta a iniciar entrega en el 2 semestre del año</t>
  </si>
  <si>
    <t>Para el 2T la entidad se encuentra en la actualización de estrategia de formación; con el fin de iniciar la ejecución y despacho de equipos de computo</t>
  </si>
  <si>
    <t>Para el 3T se realizó la actualización de la estrategia de formación, dando inicio en el mes de agosto a las convocatorias de formación para docentes y estudiantes, las cuales permitirán iniciar los procesos de formación que culminarán con la validación de requisitos para entrega de equipos a docentes.</t>
  </si>
  <si>
    <t>En el mes de agosto a las convocatorias de formación para docentes y estudiantes, las cuales permitirán iniciar los procesos de formación que culminarán con la validación de requisitos para entrega de equipos a docentes.</t>
  </si>
  <si>
    <t>Para el 4T la entidad avanzo con la entrega de 1.298 equipos de cómputo a sedes educativas, equipos para uso docente que corresponden al rezago del año 2024, razón por la cual el rezago establecido corresponde a las entregas que debieron efectuarse con la adquisición 2025</t>
  </si>
  <si>
    <t>Al cierre de la vigencia se presenta la entrega de 1.298 equipos de computo a sedes educativas públicas para uso docente, entrega correspondiente a rezago establecido en la vigencia 2024.De esta manera la cantidad establecida en el rezago corresponde al ajuste de metas requerida para 2025 y a la cantidad de equipos adquridos en esta vigencia</t>
  </si>
  <si>
    <t>El incumplimiento en la ejecución de la meta corresponde a mejoras en las especificaciones técnicas de los equipos de computo a adqurir asi como a la gestión y tramite respectivo adquisición  que logro finalizar en el segundo semestre de 2025, asi como la modificación de la nueva estrategia. . Es importante aclarar que dado el incremento de equipos de computo adquiridos la meta para vigencia 2025  es incrementada pasando de 9.680 a 14.793 equipos, lo cual se encuentra reflejado en el rezago.</t>
  </si>
  <si>
    <t>Terminales de cómputo con contenidos digitales entregadas a sedes educativas para uso de docentes (INDICADOR DE REZAGO)</t>
  </si>
  <si>
    <t>Estudiantes de sedes educativas oficiales beneficiados con el servicio de apoyo en tecnologías de la información y las comunicaciones para la educación</t>
  </si>
  <si>
    <t xml:space="preserve">Esta meta consiste en realizar el conteo de estudiantes beneficiados con la entrega de computadores y laboratorios y se mide con la matrícula de las sedes educativas beneficiadas.  </t>
  </si>
  <si>
    <t xml:space="preserve">Sumatoria de estudiantes (de acuerdo con la matricula de las sedes educativas pùblicas beneficadas) beneficiados con la entrega de computadores y laboratorios  </t>
  </si>
  <si>
    <t>La actividad se tiene planeada reportar al finalizar la totalidad de entrega de equipos de computo; razón por la cual se proyecta a reportat en el mes de diciembre 2025</t>
  </si>
  <si>
    <t>Para el 2T con la entrega de 30,162 equipos de computo se ha beneficiado a 321,321 estudiantes matriculados en las sedes que recibieron beneficio.</t>
  </si>
  <si>
    <t>Para el 3T con la entrega de 4.925 equipos de computo se ha beneficiado a 56.812 estudiantes matriculados en las sedes que recibieron beneficio. Con lo cual se reporta el acumulado de 378.043</t>
  </si>
  <si>
    <t>Para el 4T la entidad con la entrega de equipos de computo, se logro un avance de 167.110 estudaintes beneficiados.</t>
  </si>
  <si>
    <t>Al cierre de la vigencia y de acuerdo con las entregas registrada se dio un sobrecumplimiento en la meta establecida teniendo en cuenta que la meta corresponde a una proyección de matricula de las sedes a beneficiar, dato que es susceptible a cambios de acuerdo con las variaciones de matricula en las sedes</t>
  </si>
  <si>
    <t>El sobrecumplimiento en la meta corresponde a que la meta es unaa proyección de matricula de las sedes a beneficiar, dato que es susceptible a cambios de acuerdo con las variaciones de matricula en las sedes. De igual forma la meta presento variacion de acuerdo con lo establecido de acuerdo con la resolución 519 de 31 de diciembre de 2025</t>
  </si>
  <si>
    <t>Estudiantes de sedes educativas oficiales beneficiados con el servicio de apoyo en tecnologías de la información y las comunicaciones para la educación (INDICADOR DE REZAGO)</t>
  </si>
  <si>
    <t>Requerimientos técnicos atendidos</t>
  </si>
  <si>
    <t>Esta meta consiste en atender las inquietudes y requerimientos presentadas por los beneficiarios e interesados, orientando y direccionando su atención. El proceso de Servicio al Cliente ha desarrollado diferentes niveles de atención, dependiendo de las necesidades de la comunidad educativa cuenta con un servicio post entrega conformado por 3 niveles de atención; para asegurar la disponibilidad permanente de las soluciones tecnológicas entregadas por la entidad</t>
  </si>
  <si>
    <t>Cantidad de casos radicados a traves de las diferentes lineas de atenciòn (telefonica, redes sociales y correos electronicos)/Cantidad de casos atendidos *100</t>
  </si>
  <si>
    <t xml:space="preserve">En el 1T La entidad gestióno la totalidad de PQRS radicados, en donse de presentaron un total de 962 casos </t>
  </si>
  <si>
    <t xml:space="preserve">Del 01 abril al 30 de junio de 2025, se han registrado 11.842 casos de PQRS registrados en la mesa de servicio durante el mes de abril a junio; los cuales fueron atendidos y direccionados a los especialistas correspondientes. </t>
  </si>
  <si>
    <t>Del 01 de julio al 30 de septiembre de 2025, se registraron 1.571 casos (195 información general – 905 Peticiones – 20 Quejas – 1 sugerencia - 149 Soporte Técnico Primer nivel – 281 Soporte Técnico Segundo nivel y 5 soporte técnico tercer nivel. Adicionalmente el 100% de los casos de PQRS registrados en la mesa de servicio durante el trimestre fueron atendidos y direccionados a los especialistas correspondientes. Los casos cerrados se gestionaron en un plazo promedio de 2 días hábiles.</t>
  </si>
  <si>
    <t>Para el 4T la entidad conto con el registro de 792 casos correspondientes a casos de información general – Peticiones –  Quejas –  reclamos -  felicitación - y Soporte Técnico Primer nivel –  Soporte Técnico Segundo nivel). Adicionalmente el 100% de los casos de PQRS registrados en la mesa de servicio fueron direccionados a los especialistas correspondientes de forma inmediata. Los casos cerrados se gestionaron en un plazo promedio de 5 días hábiles.</t>
  </si>
  <si>
    <t>Al cierre de la vigencia se reporta que la Entidad realizo reporte y atención a la totalidad de los casos registrados en la mesa de servicios</t>
  </si>
  <si>
    <t>Del 01 de enero al 31 de marzo de 2026, se registraron  1.861 casos, correspondientes a: 647 información general – 1.025 Peticiones – 8 Quejas – 31 reclamos  - 136 Soporte Técnico Primer nivel - 7 Soporte Técnico Segundo Nivel y 7 Soporte Técnico tercer nivel</t>
  </si>
  <si>
    <t xml:space="preserve"> Sedes educativas oficiales con acceso a terminales de cómputo con contenidos precargados, laboratorios de innovación y kits de tecnologías para aprender </t>
  </si>
  <si>
    <r>
      <t xml:space="preserve">Esta meta consiste en entregar laboratorios de innovación educativa compuestos por una impresora 3D, una pantalla interactiva, un kit de ingeniería STEM, un gestor de contenidos, incluyendo el pack de recursos pedagógicos integrado por cartillas, manuales y video (1309).  </t>
    </r>
    <r>
      <rPr>
        <sz val="16"/>
        <color rgb="FFFF0000"/>
        <rFont val="Arial Narrow"/>
        <family val="2"/>
      </rPr>
      <t>Para la vigencia 2025 la entrega corresponde a elementos de la bolsa tecnologica (1000 sedes beneficiadas con elementos de la bolsa tecnologica)</t>
    </r>
  </si>
  <si>
    <t xml:space="preserve">Cantidad de Sedes educativas beneficiadas con nuevas tecnologías equivalen a sedes educativas con laboratorios, se determina que la relación es de 1 a 1; entrega de 1 laboratorio a 1 sede educativa. </t>
  </si>
  <si>
    <t>En el 1T La entidad proyecta iniciar la entrega de laboratorios en el segundo semestre del año, una vez se realice el proceso de focalización</t>
  </si>
  <si>
    <t>En el 2T La entidad se encuentra en la actualización de estrategia de formación; con el fin de iniciar la ejecución y despacho de laboratorios para beneficio de sedes educativas públicas</t>
  </si>
  <si>
    <t>Para el 3T se realizó la actualización de la estrategia de formación, dando inicio en el mes de agosto a las convocatorias de formación para docentes y estudiantes, las cuales permitirán iniciar los procesos de formación que culminarán con la validación de requisitos para entrega de laboratorios a sedes.</t>
  </si>
  <si>
    <t>En el mes de agosto a las convocatorias de formación para docentes y estudiantes, las cuales permitirán iniciar los procesos de formación que culminarán con la validación de requisitos para entrega de laboratorios para sede.</t>
  </si>
  <si>
    <t xml:space="preserve">Para el 4T la entidad realizo la entrega de 310 laboratorios en 310 sedes, presentando avance en la meta; sin embargo y de acuerdo con la nueva estrategia y las adquisiciones realizadas para la vigencia se presento incremento en la meta, lo cual se refleja en la resolución 519 de 31 de diciembre de 2025, rezago que se encuentra establecido </t>
  </si>
  <si>
    <t>Al cierre de la vigencia se presenta un rezago y un incremento en la meta de acuerdo con la nueva estrategia y la adquisición de elementos de la bolsa tecnologica, lo cual se encuentra establecido en la resolución 519 de 31 de diciembre de 2025</t>
  </si>
  <si>
    <t>El incumplimiento de la meta corresponde a modificaciones en la estrategia de la entidad, lo cual modifico la focalización de sedes a beneficiar. Para esta vigencia la focalización corresponde a un proceso de convocatorias tendientes brindar mayores oportunidades a las sedes educativas que cuenten con proyectos pedagogicos  con necesidad de herraientas tecnologicas, por lo cual el rezago corresponde a la identificacion de necesidades de las sedes que se postularon a dichas convocatorias.</t>
  </si>
  <si>
    <t xml:space="preserve"> Sedes educativas oficiales con acceso a terminales de cómputo con contenidos precargados, laboratorios de innovación y kits de tecnologías para aprender  (INDICADOR DE REZAGO)</t>
  </si>
  <si>
    <t>Servicio de educación para el trabajo en temas de uso pedagógico de tecnologías de la información y las comunicaciones</t>
  </si>
  <si>
    <t xml:space="preserve">Docentes formados en uso pedagógico de tecnologías de la información y las comunicaciones. </t>
  </si>
  <si>
    <t>Esta meta consiste en formar y acompañar a 2.000 docentes a través del componente de formación del Proyecto Misional de Innovación Educativa; el cual busca atender las necesidades y demandas de los actores que confluyen alrededor de la comunidad educativa: docentes, directivos docentes, estudiantes, padres, madres de familia y/o cuidadores, al tiempo que promueve la implementación de acciones orientadas a impulsar procesos de transformación en las prácticas educativas, mediante la innovación con uso de tecnología.  </t>
  </si>
  <si>
    <t>Cantidad de docentes certificados en el componente de formación del Proyecto Misional de Innovación Educativa actores que confluyen alrededor de la comunidad educativa</t>
  </si>
  <si>
    <t>En el 1T se realizo la formación de docentes correspondientes a formación rezago de los años 2023 (609) y 2024 (917)</t>
  </si>
  <si>
    <t xml:space="preserve">En el 2T La entidad se encuentra en la actualización de estrategia de formación; con el fin de iniciar la ejecución de formacion docente </t>
  </si>
  <si>
    <t>En el marco del redireccionamiento de la entidad se ha redefinido la estrategia de formación de computadores para educar, desde un enfoque integral y territorial. Esta estrategia proyecta ser desarrollada a partir del mes de agosto. </t>
  </si>
  <si>
    <t>En el 3T de acuerdo con la validación de evidencias de formación de la vigencia 2024, se realiza el reporte de 436 docentes formados. 
Se inicia el reporte de formación docentes de la vigencia 2025, reportando 737 docentes para un total de reporte de 1.173 docentes formados</t>
  </si>
  <si>
    <t>Para el 4T la entidad registro la formación de 9.024 docentes a traves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</si>
  <si>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Al cierre de la vigencia se registra la formación de 9.024 docentes a traves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</si>
  <si>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El sobrecumplimiento en la meta corresponde a la nueva estrategia definida por la entidad, brindado mayor dinamismo a la formacion y  pedagogia.</t>
  </si>
  <si>
    <t>Docentes formados en procesos educativos con tecnologías digitales</t>
  </si>
  <si>
    <t>De acuerdo con lo programado. En el marco de la implementación de la estrategia de formación dirigida a estudiantes, docentes y representantes de familia para el desarrollo de capacidades en el uso de la tecnología, la creación de centros de interés en programación y el fortalecimiento de iniciativas escolares, Computadores para Educar suscribió el contrato 61-26 con las universidades EAFIT, Corporación Universitaria Minuto de Dios – UNIMINUTO y la Institución Universitaria Tecnológico Central.
A través de este contrato se atenderán 2.400 establecimientos educativos en el marco de la Convocatoria 1 de Tecnologías para Aprender.
A la fecha, se avanza en el alistamiento pedagógico y operativo, así como en la conformación del equipo de mentores que realizará los procesos de formación y acompañamiento a docentes, estudiantes y familias.</t>
  </si>
  <si>
    <t>Implementar encuentros, eventos y espacios de participación y/o formación con las comunidades educativas en el marco de la estrategia de formación integral de CPE 2026</t>
  </si>
  <si>
    <t xml:space="preserve">Esta meta consiste en realizar los eventos Educa Digital® Nacional y Educa Regionales; estos son espacios creados para fomentar la socialización y el intercambio de experiencias significativas de aprendizaje con uso de tecnología y aprender sobre tendencias en educación y el desarrollo de habilidades digitales, a partir de encuentros presenciales donde participan docentes, directivos docentes, estudiantes y comunidad educativa en general. Durante 2023 se desarrollará un encuentro nacional con una participación estimada de 300 personas y 16 encuentros regionales con una participación estimada de 100 personas cada uno. </t>
  </si>
  <si>
    <t>Cantidad de eventos realizados</t>
  </si>
  <si>
    <t>En el 1T no se reporta la realización de eventos, toda vez que la Entidad proyectó iniciar la gestión de eventos  en el 2 semestre de 2025</t>
  </si>
  <si>
    <t>En el 2T La entidad se encuentra en la actualización de estrategia de formación; con el fin de iniciar la ejecución de eventos</t>
  </si>
  <si>
    <t>En el 3T la entidad realizó 15 eventos; en los cuales se dio inicio a la implementación de encuentros y espacios de participación con las comunidades educativas en el marco de la estrategia de formación integral de CPE</t>
  </si>
  <si>
    <t xml:space="preserve">Para el 4t la entidad registro la realización de 7 eventos tipo campamento, asi como eventos de formación a la comunidad educativa, eventos que van en linea con la implementación de la nueva estrategia de la entidad tendiente a fortalecer las estraegias de formación y pedagogia con la comuidad educativa </t>
  </si>
  <si>
    <t>Al cierre de la vigencia se registra el cumplimiento de la meta a traves de las diferentes estrategias de formación implementadas en esta vigencia, lo cual conto con gran participación y acogida por parte de la comunidad educativa.</t>
  </si>
  <si>
    <t>En relación con las actividades de eventos, actualmente avanza la preparación del primer Campamento 2026 “Tecnologías para Aprender”.
En esta actividad se han convocado 21 instituciones educativas previamente seleccionadas, en las cuales se desarrollarán talleres formativos en inteligencia artificial, robótica, observatorio astronómico, diseño e impresión 3D, entre otros espacios orientados al fortalecimiento de habilidades en ciencia, tecnología e innovación.</t>
  </si>
  <si>
    <t>Estudiantes participantes en procesos de formación que integran la tecnología, en centros de Interés o iniciativas escolares</t>
  </si>
  <si>
    <t>Esta meta consiste en realizar experiencias creativas con uso de tecnología; estas son actividades pedagógicas para estudiantes y docentes que acompañan y buscan desarrollar las habilidades necesarias en los estudiantes para ser competentes en los nuevos entornos que ofrece la industria 4.0. </t>
  </si>
  <si>
    <t>Cantidad de estudiantes acompañados en procesos educativos</t>
  </si>
  <si>
    <t>En el 1T se realizo la formación de estudiantes correspondientes a formación rezago de los años 2023 (9500) y 2024 (10154)</t>
  </si>
  <si>
    <t xml:space="preserve">En el 2T La entidad se encuentra en la actualización de estrategia de formación; con el fin de iniciar la ejecución de acompañamiento de estudiantes </t>
  </si>
  <si>
    <t>En el 3T La entidad se encuentra en la definición de lineamientos para inicio de convocatoria de formación a estudiantes y padres de familia, los cuales se planean ejecuctar en el último trimestre de la vigencia.</t>
  </si>
  <si>
    <t>Para el 4t la entidad registró el acompañamiento de 42.399 estudiantes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</si>
  <si>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Para el cierre de la vigencia se registró el acompañamiento de 62.053 estudiantes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</si>
  <si>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 xml:space="preserve">Familias y comunidad educativa que participan en procesos de formación en el uso de Tecnologías </t>
  </si>
  <si>
    <t>Esta meta consiste en realizar la Escuela TIC Familia; programa que busca fortalecer las habilidades y competencias de padres, madres de familia y todas aquellas personas que tienen bajo su cuidado niños, niñas y adolescentes para que puedan estimular y acompañar la formación y el sano desarrollo de sus hijos e hijas en el entorno digital. Durante 2023, 3.000 padres de familia serán beneficiados con contenidos formativos a través de la conformación de comunidades de aprendizaje por medio de la aplicación WhatsApp.  </t>
  </si>
  <si>
    <t>Cantidad de personas capacitadas</t>
  </si>
  <si>
    <t>En el 1T no se reporta capacitación de personas, toda vez que la Entidad proyectó iniciar la gestión de eventos  en el 2 semestre de 2025</t>
  </si>
  <si>
    <t xml:space="preserve">En el 2T La entidad se encuentra en la actualización de estrategia de formación; con el fin de iniciar la ejecución de capacitacion </t>
  </si>
  <si>
    <t>Para el 4t la entidad registró la sensibilización de 4.772 padres de familia o acompañantes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</si>
  <si>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Para el cierre de la vigencia se registróla sensibilización de 4.772 padres de familia o acompañantes a través de las diferentes estrategias de formación implementadas en esta vigencia, lo cual conto con gran participación y acogida por parte de la comunidad educativa, permitiendo el cumplimiento de la meta definida, De igual forma la nueva estrategia implementada por la entidad definicio el incremento en la meta, lo cual se refleja en la resolución 519 de 31 de diciembre de 2025.</t>
  </si>
  <si>
    <t>Alcanzar 800 nuevos Centros de Interés creados en programación y tecnologías (Línea base 2025 - 700)</t>
  </si>
  <si>
    <t>Esta meta consiste en la creación de una estrategia pedagógica en tecnología y programación dirigida a estudiantes, que promueve su formación integral y articula diversas áreas del conocimiento, promoviendo el aprendizaje activo, participativo y crítico.</t>
  </si>
  <si>
    <t>Cantidad de centros de interes creados</t>
  </si>
  <si>
    <t>Alcanzar 700 Centros de Interés en diferentes áreas de conocimiento fortalecidos con integración de tecnologías (Línea base 2025 - 600)</t>
  </si>
  <si>
    <t>Esta meta consiste en el fortalecimiento formativo de centros de interés ya existentes en diversas áreas del conocimiento que buscan integrar la tecnología en sus procesos pedagógicos.</t>
  </si>
  <si>
    <t>Cantidad de centros de interes acompañados</t>
  </si>
  <si>
    <t>Diseñar una estrategia de Gestión del Conocimiento para fortalecimiento de implementación, evaluación y sostenibilidad de los programas de educación digital de Computadores para Educar.</t>
  </si>
  <si>
    <t>Esta meta consiste en la elaboración de un documento de diseño de una estrategia de gestión de conocimiento para fortalecimiento de implementación, evaluación y sostenibilidad de los programas de educación digital de Computadores para Educar.</t>
  </si>
  <si>
    <t>Documento elaborado</t>
  </si>
  <si>
    <t>Servicio de recolección y gestión de residuos electrónicos</t>
  </si>
  <si>
    <t>Equipos obsoletos retomados</t>
  </si>
  <si>
    <t>La retoma consiste en efectuar una gestión y disposición adecuada de los terminales en desuso, para lo cual se deben focalizar las sedes educativas y realizar el alistamiento de los terminales en las bolsas suministradas por la entidad, para la posterior recolección por parte de la transportadora, quien realiza la recolección y transporte de equipos y elementos de cómputo que cumplieron su ciclo de vida. </t>
  </si>
  <si>
    <t xml:space="preserve">Cantidad de equipos retomados </t>
  </si>
  <si>
    <t xml:space="preserve">En el 1T la entidad inicio actividad de retoma de 5410 equipos obsoletos entregados por sedes educativas públicas </t>
  </si>
  <si>
    <t xml:space="preserve">En el 2T La entidad no presenta avance, sin embargo dicha meta se encuentra cumplida de acuerdo con lo planeado en su ejecución </t>
  </si>
  <si>
    <t xml:space="preserve">En el 3T La entidad no presenta avance, sin embargo dicha meta se encuentra sin retraso, de aceurdo con lo planeado en su ejecución </t>
  </si>
  <si>
    <t>Para el 4t la entidad realizó la retoma de  4.114  equipos obsoletos, lo cual representa un gran avance en la metas; sin embargo es importante precisar que de acuerdo con la nueva estrategia implementada, se efectuo a traves de la resolución 519 de 31 de diciembre de 2025 la modificacion de la meta, en donde la entidad realizo un fortalecimiento a la linea de formación lo cual implico dicha variacion en la meta para la vigencia 2025, de igual forma se establece el rezago para 2026.</t>
  </si>
  <si>
    <t>Para el cierre de la vigencia la entidad realizó la retoma de  9.524 equipos obsoletos, lo cual representa un gran avance en la metas; sin embargo es importante precisar que de acuerdo con la nueva estrategia implementada, se efectuo a traves de la resolución 519 de 31 de diciembre de 2025 la modificacion de la meta, en donde la entidad realizo un fortalecimiento a la linea de formación lo cual implico dicha variacion en la meta para la vigencia 2025, de igual forma se establece el rezago para 2026.</t>
  </si>
  <si>
    <t>El incumplimiento de la meta corresponde a modificaciones en la estrategia de la entidad, lo cual implico mayor fortalecimiento a la linea de formación, lo cual implico dicha variacion en la meta para la vigencia 2025, de igual forma se establece el rezago para 2026.Esta modificación se efectuo a través de la resolución 519 de 31 de diciembre de 2025</t>
  </si>
  <si>
    <t>Equipos obsoletos retomados (INDICADOR DE REZAGO)</t>
  </si>
  <si>
    <t>Residuos electrónicos dispuestos correctamente. (Demanufactura)</t>
  </si>
  <si>
    <t>Esta meta consiste en ejecutar el plan retoma; que se realiza desde la recepción de los equipos que culminaron su vida útil; una vez llegan al Centro Nacional de Aprovechamiento de Residuos Electrónicos CENARE, de forma manual bajo una línea de trabajo continúa se obtienen los materiales que compone un equipo de cómputo de manera limpia, aumentando la productividad del trabajo realizada en término de toneladas/diarias y manteniendo la seguridad del personal.  </t>
  </si>
  <si>
    <t>Cantidad de equipos demanufacturados, en toneladas</t>
  </si>
  <si>
    <t xml:space="preserve">En el 1Tcon la activiad de retoma se da inicio a la demanufactura reportando 15,94 toneladas </t>
  </si>
  <si>
    <t>En el 2T la entidad reporta avance en la demanufactura de 14,43 toneladas, acumulando un avance de 30 tolenadas</t>
  </si>
  <si>
    <t>En el 3T la entidad reporta avance en la demanufactura de 64,9 toneladas, acumulando un avance de 95,29 tolenadas</t>
  </si>
  <si>
    <t>Para el 4t la entidad realizó la demanufactura de 11,88 toneladas de equipos obsoletos, lo cual representa cumplimiento en la meta.</t>
  </si>
  <si>
    <t>Para el cierre de la vigencia la entidad realizó la demanufactura de 107 toneladas de equipos obsoletos,dando cumplimiento a la meta de la entidad.</t>
  </si>
  <si>
    <t>Durante el primer trimestre de la vigencia 2026 se ha realizado la demanufactura de 2,34 toneladas de residuos electronicos equivalente a un avance de 5,85% de la meta establecida para la vigencia. 
Adicional, se adelantaron actividades de revisión, clasificación y alistamiento de equipos obsoletos que seran objeto de demanufactura, lo cuales permitiran garantizar la adecuada ejecución del indicador en los siguientes trimestres.</t>
  </si>
  <si>
    <t>Elaborar los Kits para procesos de aprendizaje elaborados con residuos eléctricos y electrónicos</t>
  </si>
  <si>
    <t>Esta meta consiste en la conformación de KIT RAEE que está a cargo del proceso de Sostenibilidad Ambiental de Computadores para Educar, este kit está compuesto por los residuos de aparatos eléctricos y/o electrónicos - RAEE obtenidos del proceso de demanufactura realizado en CENARE. Para el año 2023 realizará la elaboración de 1000 KITS, para los cuales se mantiene el esquema de elaboración definido por fases, dado las múltiples actividades y tareas que conforman el armado de este componente. </t>
  </si>
  <si>
    <t>Cantidad de kit RAEE elaborados</t>
  </si>
  <si>
    <t>En el 1T no se reporta la realización de KITS RAEE, toda vez que la Entidad proyectó iniciar la gestión de eventos  en el 2 semestre de 2025</t>
  </si>
  <si>
    <t>En el 2T  se reporta la realización de 200 KITS RAEE</t>
  </si>
  <si>
    <t>En el 3T se reporta la realización de 500 KITS RAEE; de esta manera se da por cumplida la meta de la vigencia</t>
  </si>
  <si>
    <t>En el 4T la entidad ya contaba con el cumplimiento de la meta definida.</t>
  </si>
  <si>
    <t>Para el cierre de la vigencia la entidad realizó la elaboración de 500 kits RAEE,dando cumplimiento a la meta de la entidad.</t>
  </si>
  <si>
    <t>Durante el primer trimestre de la vigencia 2026 no se registraron avances en la elaboración de kits para procesos de aprendizaje con residuos eléctricos y electrónicos, en coherencia con la programación definida en el plan de acción para este periodo.
No obstante, se adelantaron actividades de verificación en inventario de la existencia de los residuos que componen los kit RAEE así como tambien se inicio con las actividades de separación, clasificación, pruebas de funcionamiento y limpieza final.</t>
  </si>
  <si>
    <t>Personas de la comunidad capacitadas en la correcta disposición de residuos de aparatos eléctricos y electrónicos</t>
  </si>
  <si>
    <t>Esta meta consiste en capacitar a 2.000 personas de la comunidad educativa en temas de RAEE; a través del fomento de educación ambiental a toda la comunidad educativa por medio de sensibilizaciones presenciales sobre la correcta manipulación y almacenamiento de los residuos de aparatos eléctricos y/o electrónicos – RAEE, previniendo un daño ambiental por el desconocimiento de sus impactos negativos como también fortalecer la conciencia ambiental acerca de los componentes peligrosos y su afectación estableciendo lineamientos claros que permitan el manejo ambientalmente responsable de dichos componentes.  </t>
  </si>
  <si>
    <t>Cantidad de personas de la comunidad capacitadas</t>
  </si>
  <si>
    <t>En el 1T no se reporta capacitación en temas RAEE, toda vez que la Entidad proyectó iniciar la gestión de eventos  en el 2 semestre de 2025</t>
  </si>
  <si>
    <t xml:space="preserve">En el 2T  de acuerdo con la realización de talleres de innovacion y robotica, se determinan sensibilizaciones en temas RAEE,  beneficiando a 793 estudiantes y docentes </t>
  </si>
  <si>
    <t>En el 3T  de acuerdo con la realización de talleres de innovacion y robotica, se determinan sensibilizaciones en temas RAEE,  beneficiando a 837  estudiantes; lo cual determina un acumulado de 1630 personas sensibilizadas.</t>
  </si>
  <si>
    <t>Para el 4t la entidad realizó la sensibilización de retoma de 1.195 personas en temas RAEE, lo cual representa cumplimiento en la meta de la vigencia.</t>
  </si>
  <si>
    <t>Para el cierre de la vigencia la entidad realizó la sensibilización de elaboración de 2.825 personas capacitadas, dando cumplimiento a la meta de la entidad.</t>
  </si>
  <si>
    <t>Durante el primer trimestre de 2026, la actividad orientada a capacitación de personas de la comunidad, no presentó avance en coherencia con la programación definida en el plan de acción para este periodo.
No obstante, Computadores para Educar mantuvo activa la sensibilización de la comunidad educativa por medio de sus canales oficiales en redes sociales, resaltando la trascendencia de su gestión ambiental.
A través de estos medios digitales se difundieron contenidos orientados a evidenciar el impacto favorable de su labor, especialmente en el ámbito ambiental, derivado de la entrega de equipos tecnológicos que han culminado su ciclo de uso en las instituciones educativas. Asimismo, se promovió la importancia de extender la vida útil de estos dispositivos mediante prácticas responsables de reutilización, reacondicionamiento y aprovechamiento sostenible.</t>
  </si>
  <si>
    <t>Eventos De Difusión Realizados</t>
  </si>
  <si>
    <t>Esta meta consiste en la realización de eventos de retoma masiva de equipos y elementos de cómputo en las sedes educativas o entes territoriales que cuenten con la disponibilidad de entrega de equipos obsoletos. </t>
  </si>
  <si>
    <t xml:space="preserve">Eventos de retoma realizados </t>
  </si>
  <si>
    <t>En el 1T no se reporta realización de eventos, toda vez que la Entidad proyectó iniciar la gestión de eventos  en el 2 semestre de 2025</t>
  </si>
  <si>
    <t>En el 2T no se reporta realización de eventos, toda vez que la Entidad proyectó iniciar la gestión de eventos  en el 2 semestre de 2025</t>
  </si>
  <si>
    <t xml:space="preserve">En el 3T no se reporta realización de eventos, la entidad inicia con la  planeación de eventos, los cuales tendran inicio en el último trimestre del año </t>
  </si>
  <si>
    <t>Para el 4t la entidad realizó 6 eventos, lo cual representa cumplimiento en la meta de la vigencia.</t>
  </si>
  <si>
    <t>Para el cierre de la vigencia la entidad realizó 6 eventos de retoma, dando cumplimiento a la meta de la entidad.</t>
  </si>
  <si>
    <t>Durante el primer trimestre de 2026, la actividad relacionada con la realización de eventos de difusión para la sensibilización de las comunidades educativas en el manejo ambiental adecuado de los AEE no presentó avances, en coherencia con la programación definida. Esta actividad se encuentra planificada para ejecutarse en fases posteriores del proyecto, una vez se consoliden los procesos preparatorios y las condiciones necesarias para su adecuada implementación. En consecuencia, su desarrollo se mantiene previsto para los siguientes periodos, garantizando que las acciones de sensibilización y fortalecimiento de capacidades técnicas se realicen de manera oportuna y con el impacto esperado en los territorios.</t>
  </si>
  <si>
    <t>Clubes Técnicos Escolares dotados</t>
  </si>
  <si>
    <t>La meta es crear Clubes Técnicos Escolares para que estudiantes reparen y reutilicen equipos, fortaleciendo competencias técnicas, liderazgo y sostenibilidad ambiental, midiendo cuántas instituciones los implementan</t>
  </si>
  <si>
    <t>Cantidad de clubes técnicos creados</t>
  </si>
  <si>
    <t xml:space="preserve">Servicio de asistencia técnica - Complemento	</t>
  </si>
  <si>
    <t>Terminales de cómputo con contenidos digitales entrega Directa</t>
  </si>
  <si>
    <t>Esta meta consiste en la entregar directa de equipos de cómputo a estudiantes, menores de edad ubicados en zonas urbanas, rurales, apartadas y de difícil acceso, e I.E.S. </t>
  </si>
  <si>
    <t>Cantidad de equipos entregados  de cómputo a estudiantes, menores de edad ubicados en zonas urbanas, rurales, apartadas y de difícil acceso, e I.E.S. </t>
  </si>
  <si>
    <t>En el 1T se realizo la entrega directa de equipos de computo a estudiantes menores de edad correspondientes a entrega rezago de2024</t>
  </si>
  <si>
    <t>En el 2T se realizo la entrega directa de 7,075 equipos de computo a estudiantes menores de edad correspondientes a entrega rezago de 2024</t>
  </si>
  <si>
    <t>En el 3T se realizo la entrega directa de 3. 463 equipos de computo a estudiantes menores de edad correspondientes a entrega rezago de 2024</t>
  </si>
  <si>
    <t>Para el 4T la entidad avanzo con la entrega directa de 2.900 equipos de cómputo a sestudiantes, los cuales corresponden al rezago del año 2024.</t>
  </si>
  <si>
    <t>Al cierre de la vigencia se presenta la entrega de 40.657 equipos de computo a estudiantes, entrega correspondiente a rezago establecido en la vigencia 2024.De esta manera la cantidad establecida en el rezago corresponde al ajuste de metas requerida para 2025 y a la cantidad de equipos adquridos en esta vigencia. Esta modificación se efectuo a través de la resolución 519 de 31 de diciembre de 2025</t>
  </si>
  <si>
    <t>El incumplimiento en la ejecución de la meta corresponde a mejoras en las especificaciones técnicas de los equipos de computo a adqurir asi como a la gestión y tramite respectivo adquisición  que logro finalizar en el segundo semestre de 2025, asi como la modificación de la nueva estrategia. . Es importante aclarar que dada la necesidad de fortalecimiento en la linea de formación fue necesario  la modificación  del meta lo cual  se efectuo a través de la resolución 519 de 31 de diciembre de 2025</t>
  </si>
  <si>
    <t>Catalizador:  Conectividad digital para cambiar vidas
Comp: Estrategia de apropiación digital</t>
  </si>
  <si>
    <t>Apropiación TIC para el Cambio</t>
  </si>
  <si>
    <t xml:space="preserve">Promover la apropiación masiva de las TIC a través del diseño e implementación de estrategias incluyentes y con enfoque diferencial que permitan fomentar y fortalecer las habilidades digitales de los colombianos para que logren un mayor nivel de uso de la tecnología. </t>
  </si>
  <si>
    <t>10. Reducción de las desigualdades</t>
  </si>
  <si>
    <t>Uso y Apropiación de las TIC</t>
  </si>
  <si>
    <t>Servicio de asistencia, capacitación y apoyo para el uso y apropiación de las TIC, con enfoque diferencial y en beneficio de la comunidad para participar en la
economía digital nacional</t>
  </si>
  <si>
    <t>Formaciones</t>
  </si>
  <si>
    <t xml:space="preserve">ESTUDIANTES
BENEFICIADOS
EN PENSAMIENTO
COMPUTACIONAL </t>
  </si>
  <si>
    <t>Desde este indicador se busca realizar la formación a docentes en Pensamiento Computacional, con el fin de implementar un modelo de eudcación en cascada, a través del cual dichos docentes formados utilizarán las herramientoas adquitridas en sus aulas y se logrará el beneficio de 896.000 estudiantes en Pensamiento Computacional durante el periodo de implementación.</t>
  </si>
  <si>
    <t>Sumatoria del número de estudiantes beneficiados en pensamiento computacional.</t>
  </si>
  <si>
    <t>Se avanzó en la diagramación y corrección de estilo de las guías pedagógicas para la enseñanza de pensamiento computacional en los grados de transición,1,2,5,8,9,10 y 11. Se llevó a cabo la primera ronda de talleres de formación presencial a los pares expertos de los nodos y se seleccionaron las primeras 331 sedes de transferencia que conformarán la red de experticia colaborativa de los nodos durante el año 2025. Se avanzó en los talleres de formación de la 2 cohorte de docentes rurales del caribe y la primera cohorte de docentes rurales del pacífico, en donde se entregaron170 kits del juego Biobots para su implementación en aula.</t>
  </si>
  <si>
    <t>Se seleccionaron 451 recursos pedagógicos de 196 docentes para el banco digital. Se realizaron 4 visitas, 88 talleres presenciales, 11.268 mentorías, 605 encuentros colaborativos y se formaron 318 docentes rurales con entrega de kits Biobots. Avanza convocatoria Andina-Orinoquía-Insular.</t>
  </si>
  <si>
    <t>Se seleccionaron 451 recursos pedagógicos elaborados por 196 docentes que conformarán el banco digital de recursos para la enseñanza del pensamiento computacional a nivel nacional, se realizaron 4 visitas de observación sobre implementación de las guías en los nodos. Se han realizado 45 talleres presenciales correspondientes a la primera jornada de formación presencial con pares expertos y 43 talleres correspondientes a la segunda jornada, se han desarrollado 11.268 mentorías, se han llevado a cabo 419 encuentros colaborativos correspondientes a la primera ronda de formación y 186 encuentros colaborativos de la segunda. se han formado 318 docentes de escuelas rurales correspondientes a las cohortes de formación caribe II, Pacífico I, pacífico II y Amazonía, entregando 318 kits del juego Biobots para su implementación en aula, se avanzó en la construcción del documento de términos y condiciones que se usará para la convocatoría de la cohorte de formación región Andina, Orinoquía e Insular</t>
  </si>
  <si>
    <t>Estudiante beneficiados componente 2: 84.514 estudiantes en 420 sedes (sedes de transferencia).
Estudiantes beneficiados en componente 3: 8.720 estudiantes en 168 sedes (sedes rurales). Estudiantes beneficiados: 93.234</t>
  </si>
  <si>
    <t>El sobrecumplimiento del indicador en aproximadamente un 3.5% se debe a que la estimación de la meta de estudiantes beneficiados se realizó a partir de una proyección de la matrícula SIMAT del año 2023, al ser la matrícula una variable no controlable era previsible que el reporte no fuera exacto.</t>
  </si>
  <si>
    <t>Se concluyeron exitosamente los encuentros regionales dirigidos a docentes de zonas rurales y rurales dispersas a nivel nacional. Durante estas jornadas, se fortalecieron las competencias en pensamiento computacional mediante metodologías "desconectadas" y el uso de herramientas pedagógicas como BioBots. Asimismo, se dio continuidad a la transferencia de conocimiento en el manejo y aplicación didáctica de la tarjeta micro:bit, cumpliendo con el enfoque diferencial y de apropiación tecnológica para comunidades minoritarias.</t>
  </si>
  <si>
    <t>El desfase frente a la meta trimestral de 5.000 personas formadas se debe a que el primer trimestre se centró exclusivamente en la etapa de alistamiento, diseño de contenidos y estructuración pedagógica bajo el contrato 1166 de 2026. La ejecución de las metas de formación está supeditada a la vinculación del equipo mínimo y la contratación del operador logístico, procesos que se encuentran en fase de cierre y validación. Una vez formalizada la operatividad del aliado (Universidad de Pamplona) y realizado el lanzamiento oficial, se procederá con el despliegue masivo para recuperar la curva de cumplimiento.</t>
  </si>
  <si>
    <t>https://mintic-my.sharepoint.com/:f:/g/personal/jferia_mintic_gov_co/IgAQkwcahrisRpuK7g2btE9rARd_7MJ28Tdi7O9sKcfG0uw?e=8l9Ztl</t>
  </si>
  <si>
    <t>Dirección de Apropiación</t>
  </si>
  <si>
    <t>E1-L3-3000</t>
  </si>
  <si>
    <t>Formaciones en habilidades digitales</t>
  </si>
  <si>
    <t>Sumatoria de formaciones finalizadas en habilidades digitales</t>
  </si>
  <si>
    <t>Se inició y se continúa en la etapa precontractual. Desde la DATIC se adelantó el proceso de cotización en el que se recibieron cotizaciones por parte de algunas universidades públicas, lo que abre las puertas para la posibilidad de estructurar un contrato interadministrativo. Se confirma que se emitió el CDP para el programa.</t>
  </si>
  <si>
    <t>Se llevó a cabo la apertura del programa Ciberpaz Formaciones, en el marco del Convenio No. 1423-2025. Este lanzamiento habilitó el proceso de inscripciones, se ofrecen programas de formación como Inteligencia Artificial para la empleabilidad, Inteligencia Artificial para docentes, Inteligencia Artificial para el empoderamiento femenino, entre otros, cada uno con una duración de 48 horas. se han realizado un total de 815 formados en IA para mujeres, docentes, para la empleabilidad y la productividad entre otros</t>
  </si>
  <si>
    <t>Se llevó a cabo la apertura del programa Ciberpaz Formaciones, en el marco del Convenio No. 1423-2025. Este lanzamiento habilitó el proceso de inscripciones, disponible a través de la página oficial de la Universidad de Pamplona: https://www.unipamplona.edu.co/ciberpaz/, donde se ofrecen programas de formación como Inteligencia Artificial para la empleabilidad, Inteligencia Artificial para docentes, Inteligencia Artificial para el empoderamiento femenino, entre otros, cada uno con una duración de 48 horas. se han realizado un total de 815 formados en IA para mujeres, docentes, para la empleabilidad y la productividad entre otros</t>
  </si>
  <si>
    <t>Para el cierre de la vigencia se realizaron  40.708 certicacion procesos de formación en todo el territorio colombiano, desarrollados en modalidad virtual en el marco del convenio suscrito con la Universidad de Pamplona. La cobertura alcanzada permitió una amplia participación a nivel nacional, destacándose los departamentos de Norte de Santander, Caquetá, Cesar, Bogotá D.C., Santander y Magdalena, entre otros. En cuanto a la demanda formativa, los cursos con mayor acogida fueron “Inteligencia Artificial para Docentes”, “IA para el Diseño y la Edición de Material Digital” y “IA para el Emprendimiento y la Innovación”, evidenciando un alto interés en el fortalecimiento de capacidades digitales aplicadas a la educación, la creación de contenidos y el desarrollo productivo.</t>
  </si>
  <si>
    <t>La meta de formaciones en habilidades digitales se estableció en 35.330 personas; no obstante, se logró formar a 40.808 beneficiarios, lo que representa un sobrecumplimiento del 15,5 %. Este resultado obedece principalmente a la alta demanda de la oferta formativa, la optimización de las estrategias de convocatoria y cobertura territorial, y la implementación de modalidades flexibles de formación, que permitieron ampliar el alcance del programa sin afectar la calidad de los procesos.</t>
  </si>
  <si>
    <t>Durante el primer trimestre de 2026, el programa Ciberpaz formalizó el contrato 1166 de 2026 con la Universidad de Pamplona para la formación en habilidades digitales de 15.000 ciudadanos. Tras concluir la fase de alistamiento y estructuración de contenidos en febrero, el trimestre cierra con el avance significativo de la contratación de las 44 personas del equipo mínimo y el progreso en la validación del operador logístico, garantizando así las condiciones técnicas para el inicio de la operación y el cumplimiento de las metas establecidas.</t>
  </si>
  <si>
    <t>El avance respecto a la meta de 337.666 personas sensibilizadas para este periodo se ha visto afectado por la extensión en los tiempos de acreditación de obligaciones contractuales por parte del aliado. Al ser una estrategia de impacto masivo, el inicio de las actividades requiere la firmeza en la contratación del operador logístico y la debida diligencia en el equipo de trabajo territorial. Actualmente, la supervisión adelanta las acciones administrativas necesarias para asegurar que el aliado inicie la operación en el menor tiempo posible y garantice el cumplimiento del alcance ambicioso del proyecto.</t>
  </si>
  <si>
    <t>https://mintic-my.sharepoint.com/:f:/g/personal/jferia_mintic_gov_co/IgA2d3kngFZ7QqQeOMlTYajAAZ4O6ID2mb1ThYy_9Fe-Oz8?e=8GTXsc</t>
  </si>
  <si>
    <t>Comunicaciones relevadas entre personas sordas y oyentes a través del servicio del
Centro de Relevo</t>
  </si>
  <si>
    <t>Capacidad</t>
  </si>
  <si>
    <t>Sumatoria de comunicaciones relevadas entre personas sordas y oyentes.</t>
  </si>
  <si>
    <t>Durante este periodo se finalizó la consolidación de los documentos contractuales, se realizó un evento de cotización en SECOP II y se recibió la propuesta técnica de un proveedor.</t>
  </si>
  <si>
    <t>Desde el 4 de septiembre se han realizado 455 llamadas. El 44 % en Bogotá, 15 % en Cundinamarca y 12 % en Huila. Se han efectuado comunicaciones por demanda. El servicio de llamadas está disponible en: https://signosenred.gov.co/home con un acumulado total de 3.217.749</t>
  </si>
  <si>
    <t>Desde el 4 de septiembre se han realizado un total de 455 llamadas a través del servicio de atención telefónica, fortaleciendo la comunicación inclusiva entre personas sordas y oyentes. Estas acciones han permitido garantizar un acceso efectivo y oportuno a la información y a los servicios institucionales. Las llamadas se han desarrollado principalmente bajo la modalidad de comunicación por demanda, respondiendo directamente a las necesidades de las personas usuarias. Del total de comunicaciones relevadas, el 44 % corresponde a Bogotá, el 15 % a Cundinamarca y el 12 % a Huila, reflejando un avance significativo en la cobertura y uso del servicio en distintas regiones del país. Este indicador evidencia el impacto positivo del Centro de Relevo en la reducción de barreras comunicativas y en el fortalecimiento de los canales de atención accesibles. Para conocer más sobre el servicio, con un total de acumulado de 3.217.749</t>
  </si>
  <si>
    <t>Durante la vigencia 2025, el servicio consolidó un total de 7.274 llamadas efectivas, lo que evidencia un uso sostenido del canal por parte de la población usuaria y confirma su pertinencia como herramienta de apoyo a la comunicación inclusiva. Este resultado permitió identificar patrones de uso, necesidades específicas y oportunidades de mejora, generando insumos relevantes para el fortalecimiento y proyección futura del servicio.</t>
  </si>
  <si>
    <t>Al cierre de 2025 se avanzó con 3.224.568 llamadas, representando un 76% de avance sobre la meta del cuatrienio. Específicamente en la vigencia 2025 se lograron 7.274 llamadas. Factores como cambio de operador, baja demanda de llamadas han limitado el cumplimiento de la meta prevista en la vigencia</t>
  </si>
  <si>
    <t xml:space="preserve"> La meta establecida no se alcanzó en su totalidad debido a factores de carácter estructural, técnico y poblacional. La población sorda usuaria de la Lengua de Señas Colombiana es limitada y heterogénea, y una proporción significativa no utiliza de manera intensiva servicios de llamadas mediadas por tecnologías digitales, ya sea por contar con mecanismos de comunicación más autónomos o por priorizar otros canales.</t>
  </si>
  <si>
    <t>Durante el primer trimestre, la gestión de Signos en Red se enfocó en la reestructuración del proceso contractual. Tras la reformulación del anexo técnico, el periodo cierra en marzo con la recepción y análisis de observaciones al RFI por parte de interesados. Este proceso, coordinado con la oficina de contratación, permite consolidar el estudio de mercado necesario para definir la ruta de trabajo y asegurar su viabilidad.</t>
  </si>
  <si>
    <t>El retraso en el cumplimiento de la meta de comunicaciones relevadas se debe a la imposibilidad de suscribir el contrato inicial en enero, luego de que el proponente no cumpliera con los requisitos. Esta situación, sumada a las restricciones de la Ley de Garantías, obligó a una reformulación de la estrategia de contratación y del anexo técnico durante febrero y marzo. Actualmente, el proyecto se encuentra en etapa de análisis de mercado y consolidación de información técnica para garantizar que el nuevo proceso de selección sea financieramente viable y operativo, proyectando el inicio de la prestación del servicio para el segundo semestre de 2026.</t>
  </si>
  <si>
    <t>https://mintic-my.sharepoint.com/:f:/g/personal/jferia_mintic_gov_co/IgCeXmaQAokoQIxdAaAudzfwAcel0quJx6ekhGiuA7mgRQs?e=U6u60u</t>
  </si>
  <si>
    <t>Comunicaciones relevadas entre personas sordas y oyentes a través del servicio del Centro de Relevo (INDICADOR DE REZAGO)</t>
  </si>
  <si>
    <t>Convergencia Regional</t>
  </si>
  <si>
    <t>Cat:Fortalecimiento institucional como motor de cambio para recuperar la confianza de la ciudadanía y para el fortalecimiento del vínculo Estado-Ciudadanía
Comp: Gobierno digital para la gente.</t>
  </si>
  <si>
    <t>1.2. ECOSISTEMAS DE INNOVACION</t>
  </si>
  <si>
    <t xml:space="preserve">Transformación Digital para la Productividad del Estado a través de la Política de Gobierno Digital
</t>
  </si>
  <si>
    <t>Incrementar el nivel de Transformación Digital del Estado a través de planes, programas y proyectos que impulsen la Política de Gobierno Digital</t>
  </si>
  <si>
    <t>ODS 17. Alianzas para lograr los objetivos</t>
  </si>
  <si>
    <t xml:space="preserve">Uso y Apropiación de las TIC
</t>
  </si>
  <si>
    <t>Aprovechamiento y uso de las tecnologías de la información y las comunicaciones en el sector público (desde 2024) /FORTALECIMIENTO DE LAS TECNOLOGÍAS DE LA INFORMACIÓN Y LAS COMUNICACIONES EN LAS ENTIDADES DEL ESTADO PARA LA TRANSFORMACIÓN DIGITAL (2023)</t>
  </si>
  <si>
    <t>Entidades Publicas del orden nacional transformadas digitalmente</t>
  </si>
  <si>
    <t xml:space="preserve">Índice de gobierno digital en entidades del Orden nacional </t>
  </si>
  <si>
    <t xml:space="preserve">El Índice de Gobierno Digital en entidades del orden nacional es una medida del nivel de implementación de los lineamientos de la Política de Gobierno Digital, que permite identificar buenas prácticas, oportunidades de mejora y estrategias focalizadas de acompañamiento. </t>
  </si>
  <si>
    <t>P_nacion=(1/N) ∑_P_n   Donde, P_nacion: Índice de gobierno digital entidades del orden nacional N: Número de entidades de orden nacional evaluadas P_n: Índice de gobierno digital de la entidad n</t>
  </si>
  <si>
    <t>la primera fecha de medición se encuentra como avance despues del 1er Semestre 2025</t>
  </si>
  <si>
    <t>No se presenta retraso, la primera fecha de medición se encuentra como avance despues del 1er Semestre 2025</t>
  </si>
  <si>
    <t>Durante el período se revisaron y  se validaron variables y reglas de los índices de Gobierno Digital, se gestionaron correos Para aprobar las validaciones y se revisaron los enlaces a las herramientas de apoyo con el DAFP para tratar incidencias, y se actualizó la matriz anual de recomendaciones.</t>
  </si>
  <si>
    <t>Durante el trimestre, la Dirección de Gobierno Digital avanzó en la divulgación del IGD mediante socializaciones internas, publicación del tablero interactivo y coordinación de la estrategia regional de comunicaciones. Además, participó en la revisión técnica de la propuesta de actualización del MIPG y presentó al Consejo de Desempeño Institucional conceptos clave sobre la articulación de la política de Gobierno Digital en la nueva dimensión Estado Abierto.</t>
  </si>
  <si>
    <t>No se presenta retraso en la ejecución; los indicadores mencionados han mostrado avances concretos después del primer semestre de 2025. Sin embargo, el resultado consolidado se reflejará en la vigencia 2026, dado que el reporte FURAG se realiza con periodicidad anual.</t>
  </si>
  <si>
    <t>Se dió cumplimiento al  plan de trabajo establecido para medir el índice de Gobierno Digital a través del cual  se conoce en cuánto  han avanzado las entidades nacionales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</si>
  <si>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nacionales.</t>
  </si>
  <si>
    <t>https://mintic.sharepoint.com/:f:/g/gel/IgALkjFiCDThT6cKXcd-9zXXAZvKOWXV3sS7PISiYeviG8s?e=LlLvk2</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</si>
  <si>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Nacional.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</si>
  <si>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https://mintic.sharepoint.com/:f:/g/gel/IgAIMVsjvWAbQq2fDta7m5KbAecR4KvWSNC3g7RJGIBUrn8?e=6IDgIA
https://gobiernodigital.mintic.gov.co/portal/Mediciones/</t>
  </si>
  <si>
    <t>Dirección Gobierno Digital</t>
  </si>
  <si>
    <t>E1-L2-1000</t>
  </si>
  <si>
    <t>Entidades Publicas del orden territorial transformadas digitalmente</t>
  </si>
  <si>
    <t xml:space="preserve">Índice de gobierno digital en entidades del Orden Territorial </t>
  </si>
  <si>
    <t xml:space="preserve">El Índice de Gobierno Digital en entidades del orden territorial es una medida del nivel de implementación de los lineamientos de la Política de Gobierno Digital, que permite identificar buenas prácticas, oportunidades de mejora y estrategias focalizadas de acompañamiento. </t>
  </si>
  <si>
    <t>P_territorial=(1/N) ∑_P_n   Donde, P_territorial: Índice de gobierno digital entidades del orden territorial N: Número de entidades de orden territorial evaluadas P_n: Índice de gobierno digital de la entidad n</t>
  </si>
  <si>
    <t>Durante el trimestre, la Dirección de Gobierno Digital realizó socializaciones internas del IGD, publicó el tablero interactivo y entregó insumos para la estrategia regional de comunicaciones. Se aplicó la prueba piloto del cuestionario reducido a 630 entidades territoriales, identificando riesgos que respaldan mantener el instrumento completo. Además, en el Comité Técnico Relación Estado-Ciudadano, se definió que la Política de Gobierno Digital no incluirá criterios diferenciales en el FURAG, conforme a lineamientos técnicos y al Decreto 767 de 2022.</t>
  </si>
  <si>
    <t>Se dió cumplimiento al plan de trabajo establecido para medir el índice de Gobierno Digital a través del cual se conoce cuánto  han avanzado las entidades territoriales en la implementación de los lineamientos  de la Política de Gobierno Digital en la vigencia inmediatamente anterior..  Esta medición  tiene como fuente de datos el FURAG y se aplica a las entidades públicas con periodicidad anual y con vigencia vencida. En cuanto al resultado logrado, se supera la meta propuesta para la vigencia 2024 definida en el PND gracias a la implementación de diferentes estrategias e iniciativas de la Dirección de Gobierno Digital enfocadas a apoyar a las entidades públicas y sus funcionarios en el conocimiento de la Política de Gobierno Digital.</t>
  </si>
  <si>
    <t>Se cumplió el plan de trabajo para medir el Índice de Gobierno Digital, con base en el FURAG y aplicado anualmente a entidades públicas. El resultado superó la meta del PND 2024 gracias a las estrategias de la Dirección de Gobierno Digital orientadas a fortalecer el conocimiento y la implementación de la política en las entidades territoriales.</t>
  </si>
  <si>
    <t>https://mintic.sharepoint.com/:f:/g/gel/IgDqD_EP-lNgQbISejazhs3gAfGzKEJxdk2dSNYG0gNKJ1g?e=meRi7P</t>
  </si>
  <si>
    <t>Durante el primer trimestre, se ha continuado con la coordinación técnica con el DAFP, con el fin de dar respuesta adecuada a los requerimientos allegados por parte de los sujetos obligados de la Política de Gobierno Digital frente al diligenciamiento de las preguntas relacionadas con dicha política en el instrumento FURAG del Orden Territorial. Este proceso ha permitido mantener la articulación institucional necesaria y asegurar la coherencia técnica en la formulación y revisión de los insumos, fortaleciendo el acompañamiento a las entidades en el cumplimiento de sus obligaciones. Si bien ya se cuenta con un profesional especializado en temas de mediciones dentro de la Dirección de Gobierno Digital, se requiere un lapso adecuado para consolidar su curva de aprendizaje, lo que podría implicar que algunas respuestas se brinden en el límite de los plazos establecidos.</t>
  </si>
  <si>
    <t>https://mintic.sharepoint.com/:f:/g/gel/IgCGrroSwoD2TaXHxBWFkSekAQdGprUZxg8nJSRNS_5d1Ao?e=wjgEgS
https://gobiernodigital.mintic.gov.co/portal/Mediciones/</t>
  </si>
  <si>
    <t>Participantes en
los espacios de
transferencia de
conocimientoo</t>
  </si>
  <si>
    <t xml:space="preserve"> Número de participantes en espacios de transferencia de conocimiento para la generación de competencias digitales </t>
  </si>
  <si>
    <t>Conteo de servidores publicos de entidades de orden nacional y territorial que participan en los espacios de transferencia de conocimiento ejecutados durante la vigencia</t>
  </si>
  <si>
    <t>Servidores públicos que representan entidades del orden nacional y territorial que participan en los espacios de formación para la generación de competencias que fortalezcan la apropiación de la politica de gobierno digital / entidades de la rama ejecutiva del orden nacional que reportan en FURAG</t>
  </si>
  <si>
    <t>Al corte del mes de marzo, se reporta un avance significativo de 832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</si>
  <si>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No se registraron retrasos en el primer trimestre (1T), ya que todas las actividades se desarrollaron conforme al cronograma establecido. La planificación y ejecución han permitido el cumplimiento de los plazos previstos.</t>
  </si>
  <si>
    <t>Al corte del mes de junio- segundo trimestre, se reporta un avance significativo de 3727, acumulado un total de 4559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</si>
  <si>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No se registraron retrasos en el segundo trimestre (2T), ya que todas las actividades se desarrollaron conforme al cronograma establecido. La planificación y ejecución han permitido el cumplimiento de los plazos previstos.</t>
  </si>
  <si>
    <t>Al corte al tercer trimestre, se reporta un avance significativo de 5405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</si>
  <si>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No se registraron retrasos en el tercer trimestre (3T), ya que todas las actividades se desarrollaron conforme al cronograma establecido. La planificación y ejecución han permitido el cumplimiento de los plazos previstos.</t>
  </si>
  <si>
    <t>Al corte al tercer trimestre, se reporta un avance significativo de 12.765 personas certificadas en los 19 cursos ofrecidos a través de la estrategia TalentoGovTech, liderada por la Dirección de Gobierno Digital. Este resultado refleja el compromiso con el fortalecimiento de las competencias digitales en el ámbito gubernamental y evidencia el impacto positivo de la estrategia en la formación y capacitación de talento para afrontar los retos de la transformación digital</t>
  </si>
  <si>
    <t xml:space="preserve">Durante la vigencia se dieron 12.765 personas certificadas en los cursos ofrecidos a través de la estrategia TalentoGovTech, liderada por la Dirección de Gobierno Digital. </t>
  </si>
  <si>
    <t>https://mintic.sharepoint.com/:f:/g/gel/IgCGDkeQHJedQYuwfYeuMzmFATinYbjNnWDMs_HheI5BbwE?e=P2M0vf</t>
  </si>
  <si>
    <t>Al primer trimestre de 2026, la estrategia TalentoGovTech, liderada por la Dirección de Gobierno Digital, alcanza 3.805 personas certificadas a través de 21 cursos, lo que representa un 95,1 % de cumplimiento frente a la meta 2026 de 4.000 certificaciones. Este resultado refleja un desempeño sobresaliente y una ejecución anticipada de los objetivos establecidos.
Del total de certificaciones, 1.856 corresponden a servidores públicos y 1.949 a ciudadanos, consolidando el enfoque de fortalecimiento del talento institucional y la democratización del conocimiento digital.
Los cursos con mayor demanda han sido Seguridad Digital (1.632 certificaciones), Inteligencia Artificial Aplicada (1.009), Power BI (714) y PETI (500), evidenciando una alta priorización en competencias clave para la transformación digital, la toma de decisiones basadas en datos y la gestión tecnológica del Estado.
En conjunto, estos avances posicionan a TalentoGovTech como un habilitador estratégico para el desarrollo de capacidades digitales del sector público y del ecosistema ciudadano, con impactos directos en la modernización institucional y la adopción efectiva de tecnologías emergentes.</t>
  </si>
  <si>
    <t>https://gobiernodigital.mintic.gov.co/portal/Cursos-Talento-GovTech/</t>
  </si>
  <si>
    <t>Entidades del orden nacional y territorial que aperturen, actualicen o usen los datos abiertos</t>
  </si>
  <si>
    <t xml:space="preserve">Este indicador contabiliza el número de entidades  del orden nacional y territorial que aperturen, actualicen o usen al menos una vez en el año los datos abiertos en el portal Nacional de datos abiertos (datos.gov.co) en el período de referencia. </t>
  </si>
  <si>
    <t xml:space="preserve">Sumatoria de entidades del orden nacional y territorial que aperturen, actualicen o usen los datos abiertos en el portal Nacional de datos abiertos datos.gov.co. </t>
  </si>
  <si>
    <t>Se registra un progreso del 26%, equivalente a 206 de las 800 entidades del orden nacional y territorial que han abierto, actualizado o implementado el uso de datos abiertos. Este avance refleja el esfuerzo continuo por promover la transparencia y el acceso a la información pública, alineado con los objetivos establecidos en la estrategia de datos abiertos.</t>
  </si>
  <si>
    <t>Se registra un progreso del 45%, equivalente a 364 de las 800 entidades del orden nacional y territorial que han abierto, actualizado o implementado el uso de datos abiertos. Este avance refleja el esfuerzo continuo por promover la transparencia y el acceso a la información pública, alineado con los objetivos establecidos en la estrategia de datos abiertos.</t>
  </si>
  <si>
    <t>Se registra un progreso del 81%, con 648 de las 800 entidades del orden nacional y territorial que han abierto, actualizado o implementado el uso de datos abiertos. Este resultado evidencia un avance significativo en la adopción de prácticas de apertura de datos, reflejando el compromiso institucional con la transparencia, la rendición de cuentas y el acceso a la información pública. Asimismo, este desempeño está alineado con los objetivos trazados en la Estrategia Nacional de Datos Abiertos, consolidando un entorno propicio para el aprovechamiento de los datos en beneficio de la ciudadanía, la innovación y la toma de decisiones informadas.</t>
  </si>
  <si>
    <t>Durante el tercer trimestre (3T), no se presentaron retrasos, ya que todas las actividades se desarrollaron conforme al cronograma establecido. La adecuada planificación y ejecución permitieron el cumplimiento oportuno de los plazos, garantizando el desarrollo eficiente de las acciones programadas.</t>
  </si>
  <si>
    <t>Se registra un progreso del 100,6%, con 805 de las 800 entidades del orden nacional y territorial que han abierto, actualizado o implementado el uso de datos abiertos. Este resultado evidencia un avance significativo en la adopción de prácticas de apertura de datos, reflejando el compromiso institucional con la transparencia, la rendición de cuentas y el acceso a la información pública. Asimismo, este desempeño está alineado con los objetivos trazados en la Estrategia Nacional de Datos Abiertos, consolidando un entorno propicio para el aprovechamiento de los datos en beneficio de la ciudadanía, la innovación y la toma de decisiones informadas.</t>
  </si>
  <si>
    <t>805 entidades del orden nacional y territorial que han abierto, actualizado o implementado el uso de datos abiertos. Consulta en el link:https://www.datos.gov.co/stories/s/Reportes-Portal-Nacional-Datos-Abiertos/pvyw-9yqs#tablero-de-control-de-activos-de-datos-abiertos</t>
  </si>
  <si>
    <t>https://mintic.sharepoint.com/:f:/g/gel/IgCHpjmmnv07RoWEoWmWdVJkAZGMejF0H3T7DT-s6yMKhLk?e=PW32X6</t>
  </si>
  <si>
    <t>A corte de marzo de 2026, se registra un avance de 277 entidades del orden nacional y territorial que aperturan, actualizan o usan datos abiertos, en el marco de la estrategia de aprovechamiento de datos abiertos de Gobierno Digital.
Este resultado refleja un incremento significativo en la actualización y publicación de conjuntos de datos, impulsado por las acciones de fortalecimiento desarrolladas durante el periodo. En particular, se destacan las capacitaciones enfocadas en la gestión de conjuntos de datos obligatorios, así como la disposición de guías prácticas y espacios de acompañamiento masivo, que han facilitado a las entidades la apertura, actualización y uso efectivo de la información.
El avance reportado es consistente con las actividades ejecutadas y puede ser verificado a través del tablero oficial de seguimiento del Portal Nacional de Datos Abiertos, el cual consolida el estado de los activos de información gestionados por las entidades:</t>
  </si>
  <si>
    <t>https://www.datos.gov.co/stories/s/Reportes-Portal-Nacional-Datos-Abiertos/pvyw-9yqs#tablero-de-control-de-activos-de-datos-abiertos</t>
  </si>
  <si>
    <t xml:space="preserve">Seguridad Humana y justicia social/ </t>
  </si>
  <si>
    <t xml:space="preserve">Catalizador:  Conectividad digital para cambiar vidas Comp: Estrategia de apropiación digital para la vida
</t>
  </si>
  <si>
    <t>1.3. EDUCACION DIGITAL (GENERACION TIC)</t>
  </si>
  <si>
    <t xml:space="preserve">Desarrollo de habilidades digitales para la vida </t>
  </si>
  <si>
    <t>Aportar a la democratización de las TIC para desarrollar una sociedad del conocimiento y la tecnología durante el cuatrienio, a través de la  transformación digital y la formación de colombianos en habilidades TI para lograr el cambio que el país necesita.</t>
  </si>
  <si>
    <t>4.4  De aquí a 2030, aumentar considerablemente el número de jóvenes y adultos que tienen las competencias necesarias, en particular técnicas y profesionales, para acceder al empleo, el trabajo decente y el emprendimiento
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</si>
  <si>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 xml:space="preserve">
Fortalecimiento de la Industria TI Nacional/Fortalecimiento de la Economía Digital a nivel Nacional
</t>
  </si>
  <si>
    <t>Programa de formación en habilidades digitales</t>
  </si>
  <si>
    <t>Formaciones finalizadas en habilidades digitales</t>
  </si>
  <si>
    <t>Este indicador mide las formaciones finalizadas en habilidades digitales y seguridad digital, dirigidas a toda la población colombiana con énfasis en grupos poblacionales priorizados.</t>
  </si>
  <si>
    <t>SENATIC: Se avanzó en la validación de personas certificadas para el desembolso, por lo que se mantiene la cifra de las 34.380 personas certificadas.
TALENTO TECH: Durante el periodo de corte se avanzó con el proceso de firmas para la modalidad de selección abreviada (FTIC-SAPMC-001-2025) de la Región 7 Lote 2 y Región 8 Lote 1 y 2,  al cual se presentaron 19 oferentes los cuales estan en etapa de evaluación. Asi mismo, en el periodo señalado de la vigencia 2025 se certificaron 10.056 personas en habilidades digitales, lo que da un consolidado final de 41.708 personas certificadas en habilidades digitales.
SOCIEDAD DIGITAL: Se definió plan de acción 2025 con cada uno de los aliados, se aprobó un nuevo enfoque del programa por ciclos de inscripciones (dos al año), se articuló con equipos de los aliados TEC una nueva oferta de formación con +50 cursos. Adicionalmente, se definió y aprobó el evento de lanzamiento de convocatoria: AvanzaTEC FEST junto a los 13 aliados tecnológicos, en un espacio académico y de formación en la U Santo Tomás. Por ultmo, se solicitaron ajustes página web con nueva oferta de formación 2025 para lanzamiento.
GENERACION TIC: El proyecto ya alcanzó sus metas proyectadas. Estuvo en ejecución hasta el 30 de julio. Se encuentra en etapa de cierre. Continúa el proceso de liquidación.</t>
  </si>
  <si>
    <t>Durante el segundo semestre del año, se adelantaron las siguientes acciones:
SENATIC: En el periodo de reporte se certificaron 29.385 personas en cursos cortos, para un total acumulado de 132.291 personas en el cuatrienio entre cursos cortos y cursos con articulación con la media. Así mismo, se avanzó en la formación de la cohorte 1, la cual cerro en 2024, con 33.040 estudiantes matriculados y a la fecha. Frente a la cohorte II, se cuenta con una matrícula informada de 38.415 estudiantes que al periodo de corte de junio de 2025 se encuentran también en formación y culminando el proceso de matrícula en la plataforma Sofía Plus. El avance en la matrícula para esta cohorte asciende a 26519 estudiantes, es decir el 69 % de la población de la cohorte II. De igual manera, en el mes de junio el SENA recibió a satisfacción el 100% de los programas del componente de Diseño Curricular (Nuevos programas) enviados por OIT, con esta entrega, se legaliza al 100% el componente mencionado, requerido para le legalización del tercer desembolso. Por último, en la línea 3: Formación de formadores, se llevó a cabo la legalización de 43 certificaciones, cumpliendo de esta manera, con la legalización de 500 certificados, correspondiente al 100% del tercer desembolso. Desde la supervisión se implementó una estrategia para continuar con las validaciones y recopilación de anexos de hojas de vida.
GENERACION TIC: El proyecto estuvo en ejecución hasta el 30 de julio y alcanzó sus metas proyectadas. Sin embargo, en el proceso de liquidación, se confirmó una sobrejecución, en lo que se identificó 11.457 personas certificadas.
TALENTO TECH: En el periodo de reporte se certificaron 9271 personas en habilidades digitales, consolidando un total de 50.979 personas certificadas en habilidades digitales en el cuatrienio. Así mismo, se avanzó con el proceso de firmas para la modalidad de selección abreviada (FTIC-SAPMC-001-2025) de la Región 7 Lote 2 y Región 8 Lote 1 y 2, al cual se presentaron 19 oferentes los cuales están en etapa de evaluación. 
SOCIEDAD DIGITAL: Durante el mes de reporte, se certificaron 9008 personas en formaciones enmarcadas en el proyecto AvanzaTEC. Con ello, se alcanza un total acumulado de 44.530 desde el inicio del programa. Se ejecutaron sesiones virtuales a nivel nacional con masterclass certificadas (+10 sesiones). A cierre de convocatoria se lograron 135.799 inscritos. Se lograron a la fecha gestión de incentivos con los siguientes aliados:  Books &amp; Books confriman 200 becas B1 a beneficiarios  + 50 B1+ (para quienes culminaron cohorte anterior) + 100 A1 y A2 y 100 para examen clasificatorio a MinTIC. Becas con Eidos-Microsoft- Curso de GenIA y marketing digital: 4.368 inscritos y aprobados 3.000 más a la fecha. 10.000 Becas en IA, ciberseguridad y análisis de datos con Google que se lanzaron a nivel nacional el pasado 4 de junio. Tienda Nube se lograron 4 talleres virtuales para emprendedores beneficiarios del programa.</t>
  </si>
  <si>
    <t xml:space="preserve">Durante el tercer trimestre del año, se adelantaron las siguientes acciones:
SENATEC: En el marco de las acciones de seguimiento al componente de articulación con la media técnica, durante este trimestre se reportan las cohortes 1 y 2 planeadas para este componente del proyecto en ejecución. Este proceso se viene desarrollando en 28 departamentos, 335 municipios y 1118 instituciones educativas. La cohorte I se encuentra ejecutando el proceso conocido como etapa productiva y la cohorte II la etapa lectiva. En cuanto al seguimiento efectuado desde el Mintic, se avanzó sustancialmente en el desarrollo de la fase II de visitas de seguimiento dirigida a la etapa productiva de la cohorte I. En este proceso se logró la realización de 91 visitas a igual numero de instituciones educativas presentes en 25 de las 28 entidades territoriales vinculadas al programa. En estas visitas se han   analizado 547 proyectos de 240 fichas (cursos) cuyos avances fueron presentados por los aprendices. Para el mes de septiembre se realiazó la legalización del rezago correspondiente al mes de julio de 2025, así mismo se esta a la espera de la legalización del quinto desembolso correspondiente al 80% para de esa manera desembolsar el sexto pago.  
AVANZATEC: Se realizó el lanzamiento del ciclo 2 de inscripciones a nivel nacional a la fecha hemos visitado 8 ciudades y llevado a cabo el lanzamiento nacional 	por 	redes sociales. Se ejecutaron masterclass con sesiones virtuales (1 sesión) a nivel nacional con masterclass certificadas y presenciales (7 sesiones). Completando 57 masterclass en lo corrido del año. Adicionalmente, se han realizado reuniones estratégicas virtuales con aliados en territorio para apoyo en divulgación en la Alcaldía de Itagüí, Gobernación de Archipiélago de San Andrés, Universidad De Cartagena, Alcaldía Dorada Caldas, Sena Antioquia, Fenalco del Sinú. Adicionalmente realizamos gestiones importantes para divulgación e incentivos a nivel nacional. 
Se ejecutó el Plan mentores con Cisco realizando sesión en vivo de motivación para la convocatoria. La empresa Telefónica rifó dos tablets a beneficiarios y se está gestionando comunicación en medios digitales. EDG-Cisco se están finalizando los TyC para lanzar incentivo de vouchers internacionales gratis para beneficiarios. Frente a la plataforma empleabilidad THT se ejecutó masterclass junto al aliado para contar con más beneficiarios en plataforma. Oracle otorgará vouchers a certificados en cursos 2024 y 2025. Aliados Divulgación. 
TALENTO TECH: En este periodo se llevó a cabo el seguimiento en la formación de personas en habilidades digitales, y conforme a los términos establecidos en los documentos contractuales para la ejecución, SCAIPROYEKTA 	SAS 	BIC 	ha cumplido 	con lo dispuesto en la cláusulas segunda y quinta del contrato, así como en el numeral 7 del anexo técnico. El seguimiento del proyecto Talento Tech se llevó a cabo con la realización de reuniones y revisión de ejecución y avances de los componentes que hace parte de este proyecto. Teniendo así la información y los entregables que demuestran el buen desarrollo del proyecto. 
Se adelantaron las acciones de verificación a la formación académica a través de las sesiones virtuales y visitas presenciales realizadas a los contratistas de formación de acuerdo con el cronograma de formación establecido por cada operador.
La interventoría ha venido adelantando seguimientos semanales y mensuales con los contratos 1512, 1513, 1514, 1515, 1516, 1517, 1518, 2126, 2127 del 2024, y los contratos 1107 y 1012 del 2025, en las cuales se valida el cumplimiento y condiciones contractuales, así mismo, ha informado a la supervisión sobre situaciones que presentan los contratos para el cumplimiento de sus obligaciones contractuales, e incluso a emitido oficios donde expone inquietudes respecto a la ejecución acorde al anexo técnico y al contrato. 
GENERACIÓN TIC: El proyecto ya alcanzó sus metas proyectadas. Estuvo en ejecución hasta el 30 de julio. Se encuentra en etapa de cierre. Continúa el proceso de liquidación. 
SOCIAL TECH: Este proyecto inicio en el mes de agosto y en este momento cuenta con más de 5mil personas inscritas. La plataforma de formación cuenta con los contenidos para los cinco cursos. Se han contratado 30 conferencistas para las charlas Tech y se cuenta con 28 formadores contratados para las sesiones sincrónicas
Se ha gestionado alianza con Coomeva y se enviaron 27k correos de invitación a inscribirse.
</t>
  </si>
  <si>
    <t xml:space="preserve">Durante el cuarto trimestre del año, se adelantaron las siguientes acciones:
SENATIC: Respecto al componente de cursos cortos, a la fecha, el equipo del proyecto ha legalizado 158.957 certificados en la presente vigencia, logrando 190 mil acumulados lo que representa un 75% de cumplimiento en el cuatrienio.
En cuando a la línea de articulación con la educación media, se reporta la vinculación de 68 mil aprendices en formación. Actualmente se está realizando un seguimiento técnico pedagógico con enfoque de visitas de validación en la etapa productiva y el acompañamiento a las ferias de emprendimiento / de proyectos productivos. Se validaron el 100% de los portafolios que dan cuenta de 1.196. Se tiene proyectado realizar las ceremonias de certificación al ciclo I de formación, con el fin de culminar exitosamente esté proceso.
TALENTO TECH: Durante el periodo, se cuenta con 217 mil inscritos a nivel nacional, 113 mil matriculados y se han certificado 91 mil personas en lo que va del proyecto, de las cuales para el 2025 se han reportado 59 mil, logrando un 100% de cumplimiento de la meta programada. Se realizaron los trámites de la radicación de los pagos programados para la vigencia 2025. El único pago sujeto a reserva corresponde al contrato N.º 1107 del 2025, operador de Bogotá, asociado al Pago 3.
AVANZATEC: Este programa no tiene operadores, la formación es impartida directamente por los gigantes tecnológicos aliados. Tenemos una meta para este año de 38.404 personas certificadas, a la fecha se cuentan con 39 mil beneficiarios, lo cual representa el 103% de cumplimiento en la presente vigencia.
A la fecha, se han ejecutado 92 masterclass con la participación de aproximadamente 15 mil personas. Se firmo los Memorandos de Entendimiento (MOU) con Books &amp; Books y THT como aliados estratégicos. En diciembre se hizo el cierre de la convocatoria de becas de inglés con Books and Books teniendo como ganadores a 219 personas. Convocatoria mentores Cisco inició con tener 3 mentores y 45 estudiantes y se decide extender hasta 2026. Se definió realizar evento empleabilidad con THT y Xertify el 2026. Se realizo el pasado 18 de diciembre una sesión de cierre de gestión con todos los aliados.
GENERACION TIC: El proyecto ya alcanzó sus metas proyectadas. Estuvo en ejecución hasta el 30 de julio. Se encuentra en etapa de cierre. El 18 del mes de noviembre se radico la solicitud de liquidación en la dirección de contratación con numero de radicado 252192880. Estamos en espera de respuesta por parte de contractual. </t>
  </si>
  <si>
    <t>Durante la vigencia se logró un avance significativo en la formación de talento digital, con más de 270 mil personas certificadas y/o formadas a través de cursos cortos, programas especializados, masterclass y procesos de articulación con educación media. Las acciones desarrolladas permitieron fortalecer habilidades técnicas, digitales y productivas en todo el territorio nacional, alcanzando altos niveles de cumplimiento frente a las metas programadas, aunque con algunos rezagos asociados a procesos de validación y certificación.</t>
  </si>
  <si>
    <t>Se presentó rezago en el cumplimiento de la meta del proyecto SENATIC y por ende del indicador PES- PEI, por las siguientes razones: 
- El cumplimiento de la meta 2025 de colombianos formados, se vió afectado principalmente por cuellos de botella administrativos y académicos asociados al proceso de certificación, el cual es competencia exclusiva del SENA. La verificación de evidencias, validación de requisitos documentales y consolidación de juicios evaluativos debe ser realizada por los Centros de Formación, procesos que coinciden con los cierres académicos de la oferta regular del SENA (articulación institucional, programas técnicos y tecnológicos), generando una alta carga operativa que limita la capacidad de cierre simultáneo de los aprendices SENATEC dentro de la vigencia.
- Frente a los técnicos formados en articulación con la media, se cuenta con un total de 27.488 jóvenes formados, los cuales están en proceso de validación por lo tanto no se reportarán sin antes realizar la respectiva confirmación.</t>
  </si>
  <si>
    <t>https://mintic.sharepoint.com/direccion_economia_digital/Entregables%20Clarity%202025/Forms/AllItems.aspx?id=%2Fdireccion%5Feconomia%5Fdigital%2FEntregables%20Clarity%202025%2FEntregables%20Clarity%202025%2FE1%2DL3%2D5000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t>
  </si>
  <si>
    <t>Durante el primer trimestre se alcanzaron un total de 56.059 formaciones. Este resultado refleja una ejecución sólida, soportada en estrategias de seguimiento técnico, ampliación de cobertura, fortalecimiento de alianzas y mejora continua en los procesos de formación y certificación.
SENATIC: El proyecto alcanzó 21.000 formaciones, asi mismo se consolidaron mecanismos de seguimiento permanente, control de registros y validación de información, lo que permitió mejorar la trazabilidad del proceso formativo. Y se fortaleció la articulación institucional y el monitoreo técnico, facilitando la toma de decisiones y el cumplimiento progresivo de metas.
AvanzaTEC: mediante el proyecto se realizaron 8.164  formaciones, ampliando la cobertura territorial y el fortalecimiento de capacidades mediante masterclass y espacios de formación, así como la implementación de estrategias de divulgación digital. También se optimizaron los procesos de atención a usuarios y gestión de PQRS, mejorando la experiencia de los beneficiarios.
Talento Tech: durante el trimestre se alcanzaron 2.106 formaciones, se trabajó en el aseguramiento de la calidad, mediante la aplicación de controles, seguimiento continuo y verificación de condiciones en los entornos de formación. Además, se consolidaron espacios de coordinación y monitoreo que garantizan la adecuada ejecución del proceso formativo.
Social Tech: El proyecto registró 24.789 formaciones en el trimestre, implementando estrategias de permanencia y retención de beneficiarios, así como el fortalecimiento de alianzas estratégicas que han contribuido al incremento en la participación. Igualmente, se promovió el acceso a procesos de certificación, mejorando la continuidad y finalización de los ciclos formativos.</t>
  </si>
  <si>
    <t>https://mintic.sharepoint.com/:f:/r/direccion_economia_digital/Documentos%20compartidos/PLANEACI%C3%93N/PLAN%20ESTRAT%C3%89GICO%20S/2023-2026/2026/Formaciones%20finalizadas%20en%20habilidades%20digitales/PRIMER%20TRIMESTRE?csf=1&amp;web=1&amp;e=k6HMlN</t>
  </si>
  <si>
    <t>Dirección de Economia Digital</t>
  </si>
  <si>
    <t>E1-L3-5000</t>
  </si>
  <si>
    <t>Formaciones finalizadas en habilidades digitales (INDICADOR DE REZAGO)</t>
  </si>
  <si>
    <t>Internet Seguro y Responsable</t>
  </si>
  <si>
    <t>Brindar herramientas para
promover el Uso Seguro y
Responsable de las TIC, con
el fin de prevenir los riesgos
y delitos en Internet.</t>
  </si>
  <si>
    <t>Personas sensibilizadas</t>
  </si>
  <si>
    <t>Personas sensibilizadas en el Uso Seguro y Responsable de las TIC</t>
  </si>
  <si>
    <t>Describe el número personas que se sensibilizan a través de la oferta del programa de sensibilización que ofrece la Dirección de Apropiación de TIC</t>
  </si>
  <si>
    <t>Sumatoria de personas sensibilizadas en el Uso Seguro y Responsable de las TIC</t>
  </si>
  <si>
    <t>Se inició y se continúa en la etapa precontractual. Se han realizado ajustes en el estudio previo, anexo técnico y estudio del sector de acuerdo con los requerimientos del FUTIC y la subdirección de contratación. Adicionalmente, se confirma que se realizó la emisión del CDP.</t>
  </si>
  <si>
    <t>Entre julio y septiembre se avanzó con 479.881 sensibilizaciones sobre el uso seguro y responsable de las TIC, impactando territorios de la Colombia profunda como La Guajira, el Pacífico, Cundinamarca, Norte de Santander y Cauca. con un acumulado de 753.988</t>
  </si>
  <si>
    <t>Entre julio y septiembre se logró un avance de 479.881 sensibilizaciones sobre el uso seguro y responsable de las TIC, impactando territorios de la Colombia profunda como La Guajira, el Pacífico, Cundinamarca, Norte de Santander y Cauca. Del total, el 9% corresponde a acciones en La Guajira, el 8% en Valle del Cauca y el 5% en Norte de Santander. Hemos llegado a cerca de 160 mil mujeres, así como a personas con discapacidad, víctimas del conflicto armado y comunidades campesinas, promoviendo el acceso incluyente y consciente a las tecnologías. Las sensibilizaciones se han desarrollado tanto de forma presencial como virtual, abordando temáticas clave como noticias falsas y desinformación, inteligencia artificial en perspectiva, tecnologías abiertas y de libre acceso, TIC en la crianza, entre otros temas relevantes para fortalecer las competencias digitales y promover un uso ético y crítico de las tecnologías en todo el país. Con un acumulado de 753.988  sensibilizaciones.</t>
  </si>
  <si>
    <t>Al cierre de la vigencia se alcanzó un total de 1.480.649 acciones de sensibilización, superando la meta proyectada para el año 2025 con un cumplimiento del 106%, lo que evidencia el alto impacto y alcance de la estrategia implementada. Estas acciones se desarrollaron en diversos departamentos del país, entre los que se destacan Bogotá, La Guajira, Cundinamarca, Valle del Cauca, Norte de Santander, Magdalena y Nariño, entre otros, logrando una cobertura territorial significativa en 269 municipios.
La población impactada incluye 422.939 mujeres y 48.726 personas pertenecientes a comunidades étnicas, lo que reafirma el enfoque diferencial e inclusivo de la iniciativa y su llegada efectiva a territorios históricamente priorizados, contribuyendo a la atención de la denominada Colombia profunda. A través de estas sensibilizaciones se promovió el uso seguro, responsable de las TIC fortaleciendo capacidades ciudadanas fortaleciendo capacidades ciudadanas, fomentando entornos digitales.</t>
  </si>
  <si>
    <t>Al cierre de la vigencia se realizaron 1.480.649 sensibilizaciones, alcanzando un 106% de cumplimiento en 2025. Se impactaron 269 municipios en departamentos como Bogotá, La Guajira y Nariño, beneficiando a 422.939 mujeres y 48.726 personas étnicas, promoviendo el uso seguro de las TIC</t>
  </si>
  <si>
    <t>Este desempeño estuvo asociado a la ampliación de la cobertura territorial y al fortalecimiento del enfoque diferencial, lo que facilitó una mayor participación de poblaciones priorizadas y una presencia sostenida en múltiples territorios del país. En conjunto, estos factores permitieron incrementar el impacto de las acciones desarrolladas y consolidar resultados por encima de lo programado.</t>
  </si>
  <si>
    <t>https://mintic.sharepoint.com/:f:/r/Dir_Apropiacion/Entregables%20Clarity%202025/2025_E1-L3-4000%20Internet%20Seguro%20y%20Responsable/1.CiberPaz%20Sensibilizaciones/1.1%20Personas%20sensibilizadas%20en%20el%20Uso%20Seguro%20y%20Responsable%20de%20las%20TIC?csf=1&amp;web=1&amp;e=ZCFA2I</t>
  </si>
  <si>
    <t>Durante el primer trimestre de 2026, la línea Ciberpaz Sensibilizaciones concretó la puesta en marcha del contrato 1166 con la Universidad de Pamplona, orientado a impactar a 1.057.000 personas. Tras culminar la etapa de alistamiento y estructuración de contenidos en febrero, el periodo cierra con la vinculación de las 44 personas del equipo mínimo y el avance en la selección del operador logístico para los eventos, garantizando la capacidad técnica necesaria para el cumplimiento de las metas masivas de sensibilización propuestas.</t>
  </si>
  <si>
    <t>E1-L3-4000</t>
  </si>
  <si>
    <t>Cat: Fortalecimiento institucional como motor de cambio para recuperar la confianza de la ciudadanía y para el fortalecimiento del vínculo Estado-Ciudadanía	
Comp: Gobierno Digital para la gente</t>
  </si>
  <si>
    <t>Contribución a la consolidación digital del estado a través del aumento de las entidades vinculadas al ecosistema de información pública digital</t>
  </si>
  <si>
    <t xml:space="preserve"> Aumentar la vinculación 
de las entidades públicas al ecosistema de información pública digital</t>
  </si>
  <si>
    <t xml:space="preserve">Contribución al aumento de la vinculación de entidades públicas al ecosistema de información pública digital </t>
  </si>
  <si>
    <t>Servicio de asistencia técnica
para la implementación de la
Estrategia de Gobierno digital</t>
  </si>
  <si>
    <t>Infraestructura de interoperabilidad, autenticación digital y carpeta ciudadana digital en operación*</t>
  </si>
  <si>
    <t xml:space="preserve">El indicador permite medir el número de Servicios Ciudadanos Digitales base: Interoperabilidad, Autenticación Digital y Carpeta Ciudadana Digital, que cuentan con la respectiva infraestructura para su operación en cada vigencia	</t>
  </si>
  <si>
    <t>Numero de servicios Ciudadanos Digitales que cuentan con su respectiva infraestructura en operación</t>
  </si>
  <si>
    <t xml:space="preserve">Desde la misionalidad de la Agencia Nacional Digital se ha sostenido la operación y brindado soporte de los 3 Servicios Ciudadanos Digitales Base (Autenticación, Interoperabilidad y Carpeta Ciudadana). Paralelamente se están realizando mesas de trabajo con la Dirección de Gobierno Digital del MinTIC para la definición y estructuración de los anexos técnicos del convenio interadministrativo de Servicios Ciudadanos Digitales para la vigencia 2025, mediante el cual se soportará, evolucionará y articularán los Servicios. </t>
  </si>
  <si>
    <t>En el Marco del convenio 1225 Actualmente la AND viene adminsitrando, soportando y asegurando tanto los SCD, como las plataformas que hace parte de su ecosistema,  garantizando la disponibilidad de la infraestructura requerida para la optima operación de los 3 servicios base.</t>
  </si>
  <si>
    <t>Durante el cuarto trimestre la Agencia Nacional Digital se ha sostenido la operación y brindado soporte de los 3 Servicios Ciudadanos Digitales Base (Autenticación, Interoperabilidad y Carpeta Ciudadana) a través de la ejecución del Convenio interadministrativo No.1225.</t>
  </si>
  <si>
    <t>Durante la vigencia, y en el Marco del Convenio Interadministrativo No.1225 de 2025, la AND continúo administrando, soportando y asegurando tanto los SCD, como las plataformas que hacen parte de su ecosistema,  garantizando la disponibilidad de la infraestructura requerida para la optima operación de los 3 servicios base.</t>
  </si>
  <si>
    <t>Se reporta el cumplimiento del indicador mediante la implementación de 156 integraciones en interoperabilidad, 66 en autenticación digital y 143 en Carpeta Ciudadana Digital, reflejando el avance en la adopción de los Servicios Ciudadanos Digitales y la integración de trámites en el ecosistema GOV.CO.</t>
  </si>
  <si>
    <t>Durante el segundo trimestre, la AND continúo operando y garantizando la disponibilidad de los componentes base de los Servicios Ciudadanos Digitales. A la fecha, se registran 164 entidades en Interoperabilidad, 68 en Autenticación Digital y 87 en Carpeta Ciudadana Digital, lo que refleja el fortalecimiento progresivo del ecosistema y la capacidad institucional para sostener servicios digitales esenciales, seguros e interoperables. Este avance contribuye a consolidar la infraestructura habilitante para la integración de trámites y servicios del Estado, facilitar el intercambio de información entre entidades, fortalecer la identidad digital de los usuarios y ampliar el acceso ciudadano a documentos y servicios mediante Carpeta Ciudadana Digital.</t>
  </si>
  <si>
    <t>Soportes</t>
  </si>
  <si>
    <t>Corporación Agencia Nacional Digital</t>
  </si>
  <si>
    <t>E1-L2-2000</t>
  </si>
  <si>
    <t>Entidades asistidas técnicamente*</t>
  </si>
  <si>
    <t>El indicador permite medir el número de entidades del orden nacional y territorial a las que se les brinde asistencia técnica para el aprovisionamiento e implementación de los servicios ciudadanos digitales, el cual corresponde a uno de los habilitadores de la Política de Gobierno Digital.</t>
  </si>
  <si>
    <t>Sumatoria de las entidades a las que se asiste técnicamente para su vinculación en el modelo de Servicios Ciudadanos Digitales en cada vigencia, incluyendo a las que se encuentran realizando el proceso de diagnóstico e integración de trámites a este.</t>
  </si>
  <si>
    <t>Desde la Agencia Nacional Digital durante el primer trimestre se realizó el acompañamiento a 11 entidades, con el fin de hacer la preparación para su vinculación a los Servicios Ciudadanos Digitales. Es pertinente anotar que, para concluir la fase final del acompañamiento se requiere la suscripción del Convenio de SCD para 2025.</t>
  </si>
  <si>
    <t xml:space="preserve">Desde la Agencia Nacional Digital durante el primer trimestre se realizó el acompañamiento a 57 entidades, Es pertinente anotar que, para concluir la fase final del acompañamiento se requiere la suscripción del Convenio de SCD para 2025.
Acueducto Mosquera
Agencia Nacional de Hidrocarburos
Alcadia Sincelejo
Alcaldia de aguaazul
Alcaldía de Barranquilla
Alcaldia de Bucaramanga
Alcaldia de Marinilla
Alcaldia de Nemocón
ALCALDIA DE PACHO
Alcaldía de Pacho Cundinamarca
Alcaldía de Sibaté
Alcaldia HatoNuevo Guajira
Alcaldia Ibague
Alcaldía municipal de Santuario 
Alcaldia Pacho Cundinamarca
Alcaldia Yopal
Artesanias de colombia 
Cajahonor
Codechoco
Comisión de Regulación de Comunicaciones
Comisión Nacional del Servicio Civil
Computadores Para Educar
Consejería Distrital de TIC de la Secretaría General de la Alcaldía Mayor de Bogotá
Consejo Profesional de Administración de Empresas
Consejo Profesional de Química de Colombia 
Cremil 
Departamento Administrativo de la Defensoría del Espacio Público
Direccion general maritima
E.S.E. HOSPITAL DE PALMAR DE VARELA
ESAP
Federación Nacional de Departamentos
Función Publica
Gobernación de Antioquia
Gobernación de Bolivar
Gobernación de Risaralda
Gobierno digital santander
IDIGER
Institución Universitaria Colegio Mayor del Cauca
Jefe Oficina Asesora de Planeación y Estudios Sectoriales MINTIC
La Virginia 
Minciencias
Ministerio de Relaciones Exteriores
Ministerio del Trabajo
Positiva Compañía de Seguros S.A.
Procuraduria
Secretaria de Habitat
Secretaría de Habitat
Secretaria Distrital de Hacienda de Bogotá
Secretaría Distrital de Salud
Sector Agropecuario
Sector Salud
Sector transporte
SIC Super Intendencia de Industria y Comercio
superintendencia nacional de salud - SNS 
Supersalud
Transunion  (Central de Riesgos)
Fondo de Ferrocarriles </t>
  </si>
  <si>
    <t>Se prestó la asistencia técnica en el tercer trimestre  a las siguientes entidades: 
Alcaldía de Aguazul
IGAC
MINJUSTICIA
SSF
UARIV
Alcaldía de Cali
Alcaldía de Cartagena
Alcaldía de Yopal
ARN
CISA
COLPENSIONES
CVC- Corporación Autonoma Regional del Valle del Cauca
Gobernación de Bolivar
Gobernación de Santander
IDU</t>
  </si>
  <si>
    <t>Desde la Agencia Nacional Digital durante el cuarto trimestre se realizó el acompañamiento a 33 entidades, con el fin de hacer la preparación para su vinculación a los Servicios Ciudadanos Digitales.</t>
  </si>
  <si>
    <t>La Agencia Nacional Digital (AND), en cumplimiento del Plan Estratégico Institucional y del indicador de atención a entidades en relación con los Servicios Ciudadanos Digitales (SCD), en su rol de ente articulador, brindó soporte y acompañamiento técnico a 124 entidades.</t>
  </si>
  <si>
    <t>https://365and.sharepoint.com/sites/PL-PLANEACION/Documentos%20compartidos/Forms/AllItems.aspx?id=%2Fsites%2FPL%2DPLANEACION%2FDocumentos%20compartidos%2FPlaneaci%C3%B3n%2F2025%2FREPORTES%20CIERRE%20VIGENCIA%202025%2FPLAN%20ESTRAT%C3%89GICO%20SECTORIAL%20%2D%20PES&amp;viewid=a81f5759%2D5024%2D41dc%2Db9b3%2De0649d74a9c1&amp;as=json</t>
  </si>
  <si>
    <t>El indicador presenta un cumplimiento de la meta programada para el primer trimestre, sin embargo, se adelantaron más asistencias técnicas aumentando el número de entidades asistidas a 31, evidenciando una cobertura uno a uno en el acompañamiento brindado para la integración de sus trámites y servicios al modelo de Servicios Ciudadanos Digitales y gov.co.</t>
  </si>
  <si>
    <t>Durante el segundo trimestre y en el marco del Convenio Interadministrativo 687 de 2026, la AND brindó asistencia técnica a un total de 31 entidades a través de sesiones registradas como atendidas  orientadas al fortalecimiento técnico de los procesos asociados a los Servicios Ciudadanos Digitales, incluyendo actividades de acompañamiento, soporte técnico, revisión de servicios expuestos, renovación de certificados, validación de ambientes y actualización de componentes relacionados con la plataforma de interoperabilidad X-Road. Lo anterior evidencia una gestión técnica activa y articulada por parte de la AND, contribuyendo al avance de la vinculación, estabilización y operación de las entidades dentro del Ecosistema Público Digital. Así las cosas y de manera acumulativa, la AND ha asistido técnicamente a un total de 62 entidades durante el primer semestre de la vigencia, cumpliendo el indicador con la meta programada acumulada.</t>
  </si>
  <si>
    <t>Modelo operativo-financiero para lograr la autosostenibilidad de la operación de los SCD base implementado*</t>
  </si>
  <si>
    <t>El indicador permite evidenciar que se elabore, implemente y fortalezca el modelo operativo-financiero que permita lograr una ausostenibilidad de los Servicios Ciudadanos Digitales Base</t>
  </si>
  <si>
    <t>Medición de avance en la ejecución del Plan de Trabajo para la elaboración, implementación y fortalecimiento del modelo operativo-financiero que permita la autosostenibilidad de los Servicios Ciudadanos Digitales base</t>
  </si>
  <si>
    <t>En la planificación inicial de la vigencia 2025 se contempló avanzar puntualmente en dos estrategias: i) Avanzar en la realización de una consultoría de factibilidad para convertir a la AND en ente certificadora de SCD; y ii) Implementación a través de la AND de la Nube pública de Colombia. 
Propuestas que fueron presentadas, justificadas y sometidas a aprobación por parte de MINTIC, con el propósito de buscar los recursos financieros para apalancar su ejecución. Una vez surtido el proceso, tras evaluación de MINTIC y miembros de Junta, no se encontró viable su ejecución para 2025, por temas presupuestales y debido a que el proyecto de nube pública ya se está estructurando desde el Gobierno Nacional.
Sin embargo, la AND considerando la importancia de estas estrategias, tratará por medio de recursos propios, toda vez que no cuenta con aportes nación, estudiar su viabilidad.</t>
  </si>
  <si>
    <t>En junio de 2025, la Agencia Nacional Digital, en articulación con la Dirección de Gobierno Digital del Ministerio de Tecnologías de la Información y las Comunicaciones (MinTIC), avanzó en la suscripción del Convenio Interadministrativo 11225 . Este acuerdo tiene como objetivo principal garantizar la operación, el soporte, la seguridad y la evolución continua de los Servicios Ciudadanos Digitales, así como del Portal Único del Estado Colombiano: GOV.CO.
Una vez formalizado el convenio, se dio inicio a la ejecución técnica de las actividades previstas, en concordancia con los alcances definidos para la vigencia correspondiente. Estas acciones se enmarcan en el compromiso institucional de fortalecer la transformación digital del Estado, mejorar la experiencia del ciudadano en su interacción con los servicios públicos digitales y promover una gestión más eficiente, segura y transparente.</t>
  </si>
  <si>
    <t>La Agencia Nacional Digital ha avanzado en la construcción de los artefactos (Juridico, Comercial, Financiero y Tecnico)  del Modelo Operativo Financiero de Autosostenibilidad en el cual la AND operará el abordaje a las diferentes entidades del orden nacional y territorial en la vinculacion e integracion del los SCD.</t>
  </si>
  <si>
    <t>Durante el cuarto trimestre y bajo el Convenio Interadministrativo No.11225 con MinTIC se consolidaron los artefactos jurídicos, comerciales, financieros y técnicos del modelo, así como, la actualización del modelo de negocio, fortaleciendo el camino hacia la autosostenibilidad.</t>
  </si>
  <si>
    <t>Durante la vigencia 2025, el avance del indicador se concentró en la consolidación de las bases del Modelo Operativo-Financiero de autosostenibilidad de los SCD. Aunque las estrategias inicialmente previstas (consultoría para certificación de SCD e implementación de la Nube Pública) no fueron viables en la vigencia por restricciones presupuestales y definiciones del Gobierno Nacional, la AND mantuvo su análisis con recursos propios. Adicionalmente, la suscripción del Convenio Interadministrativo 11225 con MinTIC garantizó la operación y evolución de los SCD y de GOV.CO, y permitió avanzar en la construcción de los artefactos jurídicos, comerciales, financieros y técnicos del modelo, así como en la actualización del modelo de negocio, fortaleciendo el camino hacia la autosostenibilidad.</t>
  </si>
  <si>
    <t>Durante el primer trimestre se llevó a cabo la revisión del modelo operativo de negocio, analizando sus principales componentes. Se avanzó en la construcción de la estrategia de abordaje de clientes para la comercialización de los SCD, así como en la identificación de aliados expertos para apoyar la venta de los SCD, de igual manera en la estructuración de un modelo financiero base para su venta. Lo anterior, en alineación con la visión estratégica, el enfoque comercial y las capacidades actuales de la entidad.</t>
  </si>
  <si>
    <t>Durante el segundo trimestre, en el marco del fortalecimiento del modelo de negocio a partir de la nueva línea comercial que tiene como objetivo, la venta directa de los Servicios Ciudadanos Digitales, la AND realizó el envío de oficios a las 32 gobernaciones del país, concretando 12 reuniones de acercamiento con el fin de iniciar la estructuración de nuevas propuestas comerciales con los aliados estrategicos. Para junio, se culminó la estructuración y aprobación del cotizador para los Servicios Ciudadanos Digitales, consolidando una herramienta estratégica para estandarizar la estructuración técnica y financiera de las ofertas, fortalecer la gestión comercial y optimizar la formulación de costos en el marco de la nueva línea de negocios para la venta directa de servicios. De manera complementaria, se desarrollaron diecinueve (19) acercamientos comerciales y mesas de trabajo con entidades potenciales, orientados a identificar oportunidades de negocio y promover la adopción de estos servicios. Como resultado de esta gestión, se formularon y presentaron dos (2) propuestas comerciales para la implementación de los Servicios Ciudadanos Digitales, fortaleciendo el posicionamiento de la oferta institucional y la generación de nuevas oportunidades de negocio.</t>
  </si>
  <si>
    <t>Desarrollos Digitales</t>
  </si>
  <si>
    <t>Productos Digitales Desarrollados</t>
  </si>
  <si>
    <t>acumulado</t>
  </si>
  <si>
    <t>El indicador permite medir el número de productos digitales desarrollados, en el marco de la asesoría y desarrollo de soluciones eficientes de transformación digital para entidades públicas y privadas</t>
  </si>
  <si>
    <t>Sumatoria de productos digitales generados a partir de los proyectos de soluciones de ciencia, innovación y tecnologias emergentes.</t>
  </si>
  <si>
    <t>ICETEX: en el periodo del informe, en el marco del proyecto de Fábrica de Software del ICETEX, se cumplió con el siguiente producto digital:
Producto desarrollado: en el aplicativo Cambio de Deudor Solidario se mejoró el Servicio de Preguntas Reto realizando integraciones con la Registraduría Nacional del Estado Civil (RNEC) y SISBÉN para robustecer el desarrollo de validación de identidad del Beneficiario; además, continuar control de cambios en los criterios para visualizar el botón cambio de Deudor Solidario así como iniciar los ajustes de los HTML para envío de correo.
Fondo Nacional del Ahorro: en el periodo del informe, en el marco del proyecto de Fábrica de Software del FNA, se cumplió con el siguiente producto digital:
Producto desarrollado: Automatización de Tableros en Azure DevOps Construcción de software  AND_FNA, se llevaron a cabo sesiones estratégicas para socializar los requerimientos y la implementación de la automatización mediante el tablero de control en Azure DevOps, asegurando una comprensión integral de los procesos. Como resultado, se estableció un flujo de trabajo que se ejecuta a través de Power Automate para la realización de diversas operaciones, facilitando la obtención de resultados a través de Power BI. 
Agencia Nacional de Infraestructura: en el periodo del informe, en el marco del proyecto de infraestructura ANI, se cumplió con:
Producto ejecutado: fortalecimiento integral de la capacidad de cómputo, seguridad de la información, almacenamiento, redes, virtualización y conexos de la infraestructura tecnológica, en el cual se realizó: instalación de la fibra para el canal MPLS; ingreso a Nébula del hardware de Hiperconvergencia, almacenamiento, Switch core y Switch de acceso; traslado al Datacenter Tier IV y las gestiones para el canal de MPLS; licenciamiento Veeam; instalación y configuración del ExaGrid; Socialización del Site Survey.</t>
  </si>
  <si>
    <t xml:space="preserve">Fondo Nacional de Ahorro: Aplicativo de Gerencia de Gestión Humana.  El objetivo de este aplicativo es centralizar la información de todos los empleados del FNA, en todas sus sedes en Colombia, en una base de datos estructurada que permita consolidar toda la información requerida para la gestión del componente del talento humano, de forma que se tenga información completa la cual permita la aplicabilidad de acciones concretas y la toma de decisiones basada en datos.
 Fondo Nacional de Ahorro:  Este proyecto busca actualizar la interfaz de usuario e incorporar nuevas funcionalidades asociadas a las preguntas de seguridad utilizadas en las aplicaciones del sistema, de modo que se fortalezcan los parámetros de seguridad de y privacidad de la información de los aplicativos internos, dando cumplimiento al respectivo habilitador de la política de Gobierno Digital.
ICETEX        CONTRATO           2023-0816          FABRICA DE SOFTWARE: Evolutivo Proyecto Sarlaft. Las principales funcionalidades entregadas del evolutivo desarrollado son las siguientes:
Modificación de Ingreso al aplicativo SARLAFT.
Parámetros de Segmentación: DANE, Delitos, Índices LA/FT, Nivel de estudio, Género, Departamento, PEP (Personas Expuestas Públicamente).
Segmentación: Cliente, Productos, Jurisdicción y Canales.
Los cambios realizados en el aplicativo SARLAFT permiten que los reportes generados consulten  información alineada con las nuevas fuentes de datos y parámetros definidos, mejorando la calidad de los análisis y la toma de decisiones.
El detalle de los ajustes de los reportes son los siguientes.
HU Control de Cambios Vistas de Datos Reporte Productos
HU Control de Cambios Vistas de Datos Reporte Cliente
HU Control de Cambios Vistas de Datos Reporte Jurisdicción
HU Control de Cambios Vistas de Datos Reporte Canales
Link del portal en ambiente Productivo.  https://aplicaciones.icetex.gov.co/SarlaftFront/login
 </t>
  </si>
  <si>
    <t xml:space="preserve"> Para el III Trimestre se realizaron la firma de 2 convenios de transformacion digital y vinculación al ecosistema digital publico colombiano, estos con Caja Honor y Gobernación de Norte de Santander.</t>
  </si>
  <si>
    <t>Fondo Nacional del Ahorro: De acuerdo con el periodo del presente reporte se ha presentado el siguiente avance en el desarrollo de nuevos aplicativos: Gestión humana 95%; Pregunta Reto 100%; Página Web Orden admistrativa 100%.</t>
  </si>
  <si>
    <t>Durante el periodo del informe, el indicador Productos Digitales Desarrollados evidenció avances significativos en el marco de los proyectos de Fábrica de Software y fortalecimiento tecnológico con entidades del orden nacional. En ICETEX se mejoró el aplicativo de Cambio de Deudor Solidario mediante integraciones con la RNEC y el SISBÉN para robustecer la validación de identidad, y se entregó el evolutivo del sistema SARLAFT, incorporando nuevos parámetros de segmentación y ajustes a los reportes que fortalecen el análisis y la toma de decisiones. En el Fondo Nacional del Ahorro se avanzó en la automatización de tableros en Azure DevOps con flujos en Power Automate y visualización en Power BI, el desarrollo del aplicativo de Gestión Humana (95%), la implementación total del módulo de Pregunta Reto, la actualización de la interfaz y funcionalidades de seguridad de los aplicativos y la puesta en producción de la página web de orden administrativa. Por su parte, la Agencia Nacional de Infraestructura ejecutó el fortalecimiento integral de su infraestructura tecnológica, mejorando capacidades de cómputo, seguridad, almacenamiento y conectividad. Adicionalmente, se suscribieron dos convenios de transformación digital con Caja Honor y la Gobernación de Norte de Santander, ampliando el ecosistema digital público colombiano.</t>
  </si>
  <si>
    <t>El indicador presenta cumplimiento en relación a la meta programada, sin embargo, se detallan los desarrollos evolutivos que se gestionaron durante el primer trimestre dentro de contratos que incluyen fábrica de soluciones/software: 
Contrato Derivado No.001 con el FNA:
• Se gestionó y completó con éxito la entrega oportuna de los certificados tributarios, garantizando el cumplimiento de las obligaciones fiscales y facilitando a los contribuyentes la documentación necesaria para sus trámites. Este logro refuerza la transparencia y la eficiencia en los procesos administrativos.
• LTV100 fue implementado y puesto en funcionamiento en el entorno de producción, tras superar satisfactoriamente todas las fases de desarrollo y pruebas.
• La versión R2 del módulo de talento humano está completamente preparada y lista para su despliegue en el entorno de pruebas UAT.
• La documentación relativa a la Ley de insolvencia, junto con la marca de Atención al cliente, fue entregada de manera eficaz y dentro de los plazos establecidos.
• Pregunta reto fue entregada, asegurando que los participantes dispongan de los recursos y orientaciones necesarias para afrontar el desafío propuesto.
Contrato No. 816 de 2023 con ICETEX:
• En el marco de las actividades del proyecto, se llevó a cabo la ejecución de desarrollos evolutivos, dentro de los cuales se realizó el despliegue del MVP 2 del proyecto Cambio de Deudor Solidario.
• Se dio inicio a la configuración transversal en los proyectos activos y priorizados por el ICETEX. Para el periodo correspondiente, se configuraron las iniciativas de Aplicación Subfondo y Bancarización, dando cumplimiento a las solicitudes y aprobaciones emitidas por la supervisión del contrato.</t>
  </si>
  <si>
    <t xml:space="preserve">En este contexto, los evolutivos constituyen desarrollos que incorporan nuevo valor funcional a las soluciones tecnológicas existentes, fortaleciendo su capacidad para responder a las necesidades de las entidades usuarias, garantizar su vigencia tecnológica y contribuir a la mejora continua de los servicios digitales. En consecuencia, el incremento registrado durante el trimestre refleja la capacidad de adaptación de la AND para atender los requerimientos de sus clientes y asegurar la evolución permanente de las plataformas que soportan la transformación digital del Estado. Dentro de los desarrollos o evolutivos digitales se encuentran:
ICETEX: 
- APP ICETEX, 
- Construcción del backlog de requerimientos de acuerdo a las solicitudes de las áreas funcionales.
ANSV: 
- Eolutivos en Entorno tecnológico 
FNA: 
- WhatsApp 
- Página Web
- Certificados Tributarios
- Control de Garantías
- ESB File e Integraciones  
SCD: 
- Mi Carpeta Web y Mobile, 
- Identidad Digital (versión web y mobil), 
- Arquitectura de Carpeta Ciudadana Digital, 
- Autenticación Digital, 
- Firma Electrónica, 
- Digitalización de Trámites, 
- Fortalecimiento Robi, 
- Mi Colombia Digital  </t>
  </si>
  <si>
    <t>Conformar una red de alianzas que permita fortalecer la generación de productos y servicios de la AND*</t>
  </si>
  <si>
    <t>El indicador permite evidenciar que se elabore, implemente y fortalezca la conformación de una red de alianzas para la Entidad que fortalezca la ejecución de los proyectos de CTI aplicada.</t>
  </si>
  <si>
    <t>Medición de avance en la ejecución del Plan de Trabajo establecido para cada vigencia para la conformación de una red de alianzas</t>
  </si>
  <si>
    <t>Desde la red de alianzas estratégicas vigente de la AND, se están desarrollando los siguientes proyectos:
ANI Collocation: Aliado HOSTDIME.
ANI Hiperconvergencia, Almacenamiento y Backup: Aliado GTS.  
ANI Adecuadiones: Aliado BIRDUN. 
ANI Redes: Aliado IKUSI.
ANI Seguridad: Aliado CONVIEST.
ICETEX Mesa de servicios: Aliado T&amp;S .
ICETEX Fábrica de Software: Aliado OPITECH.
FNA Fábrica de Software: Aliado OPITECH. 
DAFP Servicios de Nube Privada: Aliado ADA.</t>
  </si>
  <si>
    <t>Desde la red de alianzas estratégicas vigente de la AND, se están desarrollando los siguientes proyectos:
AND – Aliado Opitech: De acuerdo con las actividades relacionadas en el contrato 027 de 2025 (fecha de terminación 27 de mayo) y el contrato 111 de 2025, celebrados con el aliado OpiTech, se han desarrollado de forma satisfactoria todos los componentes en cuestión, de la misma forma se han atendido y verificado por parte del FNA los incidentes que a la fecha se han reportado.
Porcentaje de avance contrato 027 de 2025: 100%
Porcentaje de avance contrato 111 de 2025: 9%
AND - Aliado T&amp;S – Avance del 39,86% :  El Aliado T&amp;S realiza la atención de los diferentes tickets generados en el transcurso del mes de manera satisfactoria, cumpliendo con los Acuerdos de Niveles de Servicios establecidos, dando un reporte permanente a la Agencia Nacional Digital.
2.	AND - Aliado Opitech -  Avance del 40,91% : El Aliado OPITECH cumple con los objetivos de las asignaciones de desarrollo solicitadas por el ICETEX, cumpliendo con los Acuerdos de Niveles de Servicios establecidos, dando un reporte permanente a la Agencia Nacional Digital.
Contrato derivado 025–2025 
Aliado para a ejecución: ADA S.A.S.
Avance: 81% 
Estado actual: Nueva adición de $111.823.521 y prórroga por el término de un (1) mes, comprendido entre el martes 24 de junio de 2025 y el jueves 24 de julio de 2025, con el fin de: a) Completar el proceso de cierre administrativo del contrato de manera ordenada y eficiente. b) Finalizar la preparación y organización de toda la documentación requerida para el cierre contractual. c) Verificar y garantizar la entrega a satisfacción de todos los productos y servicios contemplados en el contrato.
Cliente Contrato derivado 062-2024
Avance: 100% 
Aliado para a ejecución: ADA S.A.S.
Estado actual: Se termina ejecución del contrato el 15 de junio de 2025 haciendo la entrega completa y en debida forma de los productos establecidos. Se encuentra en cierre administrativo del contrato.</t>
  </si>
  <si>
    <t>A través de las reuniones que se desarrollaron con los aliados se   fortaleció la relación comercial actualmente soportada mediante un contrato de alianza con el fin de articular la gestion comercial con las entidades de orden nacional y territorial en la consecucion de proyectos contratos que apalanquen el crecimiento y sostenibilida de la agencia nacional digital y al mismo tiempo ayudar a la transformacion digital del estado colombiano
Se les presentó oficialmente el nuevo Portafolio de Servicios Institucional, diseñado para ofrecer soluciones integrales, adaptables y de alto valor agregado para los diferentes actores del sector.
El resultado de estas actividades se refleja el impacto positivo de las acciones desarrolladas y constituyen una base sólida para la continuidad y escalabilidad de las iniciativas colaborativas.</t>
  </si>
  <si>
    <t>Con el fin de dar cumplimiento al Plan de Choque presentado ante la Junta Directivade la AND , se  fortalecio  la Red de aliados estrategicos dinamizando el rol d ellos de ellos como brazo comercial  de la entida;  esto se logro mediante la realizacion de eventos, socializacion del Brochure, facebook life, entre otras actividades con  los aliados, generandose oportunidades de negocios para la entidad, tales como las generadas con MinCIT y Supertransporte, para el desarrollo de proyectos de transformacion digital.</t>
  </si>
  <si>
    <t>Durante la vigencia 2025 se formalizaron un total de 14 alianzas estratégicas, orientadas al fortalecimiento de capacidades técnicas, tecnológicas y de innovación, así como a la ampliación del alcance de los proyectos y servicios institucionales. Estas alianzas se establecieron con empresas de reconocida trayectoria y experiencia en los sectores tecnológico, de analítica, ingeniería, desarrollo digital y soluciones especializadas, a saber: TIVIT Colombia S.A.S., Unión Temporal Colombia Digital Conectada, Open Group S.A.S., Back to Human S.A.S., Aurotech S.A.S., Unión Temporal Aurohuman, Analítica S.A.S., Globaltiz IT Solutions Colombia S.A.S., Información Localizada S.A.S. (Servinformación), SKG Tecnología S.A.S., Smart P S.A.S., Protactics S.A.S., Vialcode S.A.S., Greenergy Ingeniería y Desarrollo S.A.S. e IMC Enterprises.
Estas alianzas contribuyeron de manera significativa al cumplimiento de los objetivos estratégicos, promoviendo la colaboración interinstitucional, la transferencia de conocimiento y la generación de valor en los procesos y proyectos desarrollados durante el período evaluado.</t>
  </si>
  <si>
    <t>Con el fin de continuar fortaleciendo las capacidades institucionales de la AND durante el periodo de reporte se continúo con los acercamiento con los diferentes aliados estratégicos con el fin de identificar iniciativas de negocios con otras entidades, aprovechando el relacionamiento de estos aliados como brazo comercial de la AND en el sector Gobierno. Así las cosas, se adelantaron mesas de trabajo y espacios de articulación con el aliado Servinformación, con el fin de coordinar acciones conjuntas y estructurar la realización de un workshop presencial programado para el próximo 15 de abril, orientado al abordaje de estrategias  y tendencias  en temas de ciberseguridad.</t>
  </si>
  <si>
    <t>Durante el segundo trimestre, la AND adelantó gestiones relacionadas con el desarrollo de 16 productos digitales principalemente asociados con clientes como ICETEX, FNA, ANSV y Mintic, este último en el marco del Convenio Interadministrativo 6887 de 2026. Dentro de los desarrollo digitales se encuentran entre otros, la App y backlog de requerimientos del ICETEX, WhatsApp y página web del FNA, así como también, certificados tributarios, control de garantías y ESB File e Integraciones; Mi Carpeta Web y Mobile, Identidad Digital, Arquitectura de Carpeta Ciudadana Digital, Autenticación Digital, Firma Electrónica, Digitalización de Trámites, Fortalecimiento Robi en el marco del Convenio.</t>
  </si>
  <si>
    <t>Servicios de Información para la
implementación de la Estrategia
de Gobierno digital</t>
  </si>
  <si>
    <t>Herramientas tecnológicas de Gobierno digital implementadas*</t>
  </si>
  <si>
    <t>Catalizador:  Conectividad digital para cambiar vidas
Comp: Estrategia de apropiación digital para la vida</t>
  </si>
  <si>
    <t>Capacidades para la resiliencia en seguridad digital</t>
  </si>
  <si>
    <t xml:space="preserve">Incrementar el conocimiento en materia de gestión de incidentes de seguridad digital en el país. </t>
  </si>
  <si>
    <t xml:space="preserve">Industria innovación e infraestructura </t>
  </si>
  <si>
    <t>Acceso uso y apropiación de las TC</t>
  </si>
  <si>
    <t>Fortalecimiento de las capacidades de prevención, detección y recuperación de incidentes de seguridad digital de los ciudadanos, del sector publico y del sector privado. Nacional</t>
  </si>
  <si>
    <t>Servicio de atención a incidentes de seguridad digital</t>
  </si>
  <si>
    <t xml:space="preserve"> incidentes de Seguridad digital atendidos a traves de los canales de atencion   del ColCERT</t>
  </si>
  <si>
    <t>A través de este indicador se busca determinar el estado de la seguridad digital de las entidades públicas y privadas mediante la cantidad de los incidentes de seguridad digital reportados y a su vez,  la atención y  gestión del GIT de COLCERT.</t>
  </si>
  <si>
    <t>Gestión de los incidentes reportados sobre los incidentes trámitados por el GIT de COLCERT</t>
  </si>
  <si>
    <t>Durante este periodo se han atendido y gestionado el 100% de los incidentes de seguridad digital reportados al ColCERT.</t>
  </si>
  <si>
    <t>Las actividades se han desarrollado según el tiempo previsto</t>
  </si>
  <si>
    <t>Durante el presente periodo se han atendido y gestionado el 100% de los incidentes de seguridad digital reportados al ColCERT</t>
  </si>
  <si>
    <t>Durante este periodo se han atendido y gestionado el 100% de los incidentes de seguridad digital reportados al ColCERT</t>
  </si>
  <si>
    <t>Durante este el cuarto trimestre se han atendido y gestionado el 100% de los incidentes de seguridad digital reportados al ColCERT</t>
  </si>
  <si>
    <t>Durante la vigencia 2025 se han atendido 696 incidentes de seguridad digital, esto equivale al 100% de los incidentes reportados</t>
  </si>
  <si>
    <t>https://mintic-my.sharepoint.com/:f:/r/personal/contacto_colcert_gov_co/Documents/OneDrive%20COLCERT/General/2025/Entregables%20Clarity%202025%20-%20GIT%20ColCERT?csf=1&amp;web=1&amp;e=7teVwZ</t>
  </si>
  <si>
    <t>En el prime trimestre de 2026 se han atendido 94 incidentes en seguridad digital, equivalentes al 100% de las solicitudes allegadas al ColCERT</t>
  </si>
  <si>
    <t>https://mintic-my.sharepoint.com/:f:/r/personal/contacto_colcert_gov_co/Documents/OneDrive%20COLCERT/General/2026/PES%202026?csf=1&amp;web=1&amp;e=47xPjp</t>
  </si>
  <si>
    <t>GIT COLCERT</t>
  </si>
  <si>
    <t>E1-L2-3000</t>
  </si>
  <si>
    <t>Servicio de información implementado</t>
  </si>
  <si>
    <t>Número de plataformas o sistemas de información disponibles para la seguridad digital del Estado</t>
  </si>
  <si>
    <t xml:space="preserve">Este indicador permite establecer el número de plataformas  o sistemas de información disponibles para la seguridad del Estado. </t>
  </si>
  <si>
    <t>Unidades adquiridas</t>
  </si>
  <si>
    <t>Durante el presente periodo se estructuro el proceso contractual a traves del cual se espera implementar las herramientas y el sistema de información disponible para la seguridad del estado.</t>
  </si>
  <si>
    <t xml:space="preserve">El contrato que incluye la implementación de las herramientas y el sistema de información para la seguridad del estado se firmó el 27 de junio </t>
  </si>
  <si>
    <t>En este periodo se han obtenido los licenciamientos requeridos así como se ha garantizado toda la operación que conlleva a efectuar el sistema de información para la seguridad del estado.</t>
  </si>
  <si>
    <t>En este cuarto trimestre se han obtenido los licenciamientos requeridos así como se ha garantizado toda la operación que conlleva a efectuar el sistema de información para la seguridad del estado.</t>
  </si>
  <si>
    <t>Durante la vigencia 2025 se han adquirido 6 herramientas digitales, se han integrado otras 6 herramientas y se han elaborado dasboards de monitoreo contante.</t>
  </si>
  <si>
    <t>Se ha adquirido el licenciamiento de una plataforma (sistema de información) Mailchimp.</t>
  </si>
  <si>
    <t>Documentos de evaluación</t>
  </si>
  <si>
    <t>Documentos desarrollados como habilitadores en la implementación de la Política de Seguridad Digital</t>
  </si>
  <si>
    <t>Mediante el presente indicador se busca generar documentos que sirvan como habilitadores de la politica de seguridad digital en cumplimiento del decreto 338 de 2022.</t>
  </si>
  <si>
    <t>Unidades generadas</t>
  </si>
  <si>
    <t>Durante este periodo el equipo inicio con el diseño y el desarrollo del contenido de unas infografias en seguridad digital para las entidades públicas.</t>
  </si>
  <si>
    <t>Durante el mes de junio se socializó y publico la guia para la identificación de las infraestructuras criticas cibernéticas y para el segundo semestre se proyecta generar una infografia que apoye la implementación de la guia en las entidades publicas y privadas.</t>
  </si>
  <si>
    <t>En este periodo se han realizado las actividades previstas en los cronogramas y fechas estipulados.</t>
  </si>
  <si>
    <t>En este cuarto periodo se han realizado las actividades previstas en los cronogramas y fechas estipulados, realizando las reuniones para identificación de infraestructura critica clave para el periodo electoral 2026 y se han atendido todos los requerimientos que han allegado en ese sentido.</t>
  </si>
  <si>
    <t>Durante la vigencia 2025 se han desarrollado dos documentos: la guía para la identificación de la infraestructura critica y el documento final de 2025</t>
  </si>
  <si>
    <t>indicador programado para reportar desde 2T</t>
  </si>
  <si>
    <t>Servicio de análisis de vulnerabilidades de seguridad digital</t>
  </si>
  <si>
    <t>Personas Sensibilizadas en hábitos de seguridad digital</t>
  </si>
  <si>
    <t xml:space="preserve">A traves de este ondicador se busca concienciar a las personas en los riesgos de seguridad digital </t>
  </si>
  <si>
    <t>sumatoria del numero de personas sonsibilizadas en habitos de seguridad digital</t>
  </si>
  <si>
    <t>Durante el presente periodo se sensibilizaron a 110 pertenecientes al Fondo Nacional del Ahorro en habitos de seguridad digital</t>
  </si>
  <si>
    <t>Durante el presente periodo se sensibilizaron a 1476 pertenecientes al Fondo Nacional del Ahorro en habitos de seguridad digital</t>
  </si>
  <si>
    <t>Durante el presente periodo se sensibilizaron a 2079 en el tema: Hábitos de seguridad digital Reconoce y evita el Phishing, en el orden territorial, nacional y privado.</t>
  </si>
  <si>
    <t>Durante el cuarto trimestre se sensibilizaron a 527 personas en el tema: Hábitos de seguridad digital Reconoce y evita el Phishing, en el orden territorial, nacional y privado.</t>
  </si>
  <si>
    <t>Durante la vigencia 2025 se han sencibilizado 4192 personas en Hábitos de seguridad digital Reconoce y evita el Phishing, en el orden territorial, nacional y privado.</t>
  </si>
  <si>
    <t>Durante el 2025 se realizaron 53 jornadas de sensibilización a nivel nacional, territorial y privadas, las cuales tuvieron gran acogida.</t>
  </si>
  <si>
    <t>Análisis de vulnerabilidades realizados en entidades del Estado</t>
  </si>
  <si>
    <t>A través de este indicador se busca determinar el estado de la seguridad digital de las entidades públicas y privadas mediante los analisis de vulnerabilidades realizados y la capacidades de gestión de los analisis de vulnerabilidades realizados por el GIT de COLCERT.</t>
  </si>
  <si>
    <t>Analisis de vulnerabilidades solicitados por entidades públicas y privadas sobre analisis de vulnerabilidades realizados por el GIT de COLCERT.</t>
  </si>
  <si>
    <t>Durante este periodo se han realizado el 100% de los ánalisis de vulnerabilidades solicitados al ColCERT y se han generado las recomendaciones correspondientes.</t>
  </si>
  <si>
    <t>Durante este periodo se han realizado el 100% de los ánalisis de vulnerabilidades solicitados al ColCERT, tanto a nivel público como privado, y se han generado las recomendaciones correspondientes.</t>
  </si>
  <si>
    <t>Durante el cuarto trimestre se han realizado el 100% de los ánalisis de vulnerabilidades solicitados al ColCERT, tanto a nivel público como privado, y se han generado las recomendaciones correspondientes.</t>
  </si>
  <si>
    <t>Durante la vigencia 2025 se han realizado 37651 análisis de vulnerabilidades, esto equivale al 100% de las solicitudes allegadas al ColCERT</t>
  </si>
  <si>
    <t>En el prime trimestre de 2026 se han atendido 12268 analisis de vulnerabilidades de sitios activos de 211 entidades publicas y privadas del orden nacional, equivalentes al 100% de las solicitudes allegadas al ColCERT+BG73:BG74</t>
  </si>
  <si>
    <t xml:space="preserve">Cultura de seguridad digital para prevención y preparación  del estado colombiano </t>
  </si>
  <si>
    <t>Apoyar en la implementación del marco de gobernanza en materia de seguridad digital en Colombia</t>
  </si>
  <si>
    <t>Documentos metodológicos</t>
  </si>
  <si>
    <t>Numero de Personas formadas a traves de cursos especializados en seguridad digital y participando en ejercicios de simulacros de crisis ciberneticas</t>
  </si>
  <si>
    <t>Formar personas en  los programas en formación en ciberseguridad estan siendo adelantados por la dirección de uso y apropiación..</t>
  </si>
  <si>
    <t>sumatoria del nuemro de personas Formaciones en habilidades digitales finalizadas</t>
  </si>
  <si>
    <t>Actualmente se esta estruturando el proceso con los respectivos documentos precontractuales de acuerdo a los tiempos previsto en el cronograma</t>
  </si>
  <si>
    <t>En este periodo se esta en proceso de contratación para un aposterior implementación.</t>
  </si>
  <si>
    <t>Durante la vigencia 2025 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esto llevo a una revisión por parte de la dirección y se replanteo la estrategia: adquirir una herramienta digital via AMP</t>
  </si>
  <si>
    <t>Durante la vigencia 2025 se logro desarrollar la formación en ciberseguridad de 800 mujeres mediante el programa SHESECURES en asociación con la OEA</t>
  </si>
  <si>
    <t>Se realizaron todos los procesos administrativos corresppndientes para garantizar la ejecución del proceso, sin embargo, el aliado en su coyuntura particular (cambio de rector Universidad del Atlantico) decidió no firmar el acta de inicio y tras la entrada en vigor de la ley de garantias no se pudo ejecutar el proyecto, quedando un resago de formación de 4200 personas parara la vigencia 2026</t>
  </si>
  <si>
    <t>E1-L2-4000</t>
  </si>
  <si>
    <t>Numero de Personas formadas a traves de cursos especializados en seguridad digital y participando en ejercicios de simulacros de crisis ciberneticas (INDICADOR DE REZAGO)</t>
  </si>
  <si>
    <t>Formar personas en  los programas en formación en ciberseguridad estan siendo adelantados por la dirección de uso y apropiación.</t>
  </si>
  <si>
    <t>Acercamiento al usuario y mitigación de incumplimientos de las empresas del sector</t>
  </si>
  <si>
    <t>Realizar las acciones de promoción y prevención para fortalecer el cumplimiento de las obligaciones  de los operadores de telecomunicaciones y servicios postales</t>
  </si>
  <si>
    <t>Vigilancia, Inspección y Control</t>
  </si>
  <si>
    <t>Servicio de vigilancia y control de telecomunicaciones y servicios postales</t>
  </si>
  <si>
    <t>Informe de vigilancia y control generado</t>
  </si>
  <si>
    <t xml:space="preserve">Dar a conocer los resultados de las estrategias de promoción y prevención implementadas </t>
  </si>
  <si>
    <t xml:space="preserve">Sumatoria de informes de vigilancia y control </t>
  </si>
  <si>
    <t xml:space="preserve">Durante el periodo se realizaron 19 actividades de promoción y prevención cuyo resultado se consolidará en el informe final de promoción y prevención </t>
  </si>
  <si>
    <t>No Aplica</t>
  </si>
  <si>
    <t xml:space="preserve">Durante el segundo trimestre se realizaron 102 actividades de promoción y prevención cuyo resultado se consolidará en el informe final de promoción y prevención </t>
  </si>
  <si>
    <t xml:space="preserve">Durante el tercer trimestre se adelantaron un total de 107 actividades de promoción y prevención,cuyo resultado se consolidará en el informe final de promoción y prevención </t>
  </si>
  <si>
    <t>Durante el periodo se realizaron 46 actividades de promoción y prevención cuyo resultado se consolidará en el informe final de promoción y prevenció</t>
  </si>
  <si>
    <t>E1-L1-6000</t>
  </si>
  <si>
    <t>Acciones desarrolladas
de promoción y
prevención.</t>
  </si>
  <si>
    <t xml:space="preserve">Se busca con el indicador verificar el cumplimiento del plan de promoción y prevención </t>
  </si>
  <si>
    <t>sumatoria de las actividades de promoción y prevención realizadas</t>
  </si>
  <si>
    <t>Durante el primer trimestre se llevaron a cabo un total de 19 actividades de promoción y prevención, logrando con ello un cumplimiento satisfactorio</t>
  </si>
  <si>
    <t>No aplica retraso teniendo en cuenta que la programación del indicador PES esta en linea con la programación de Clarity, la cual es: 
1T:17
2T:96
3T:96
4T:67</t>
  </si>
  <si>
    <t>Durante el segundo trimestre se llevaron a cabo un total de 102 actividades de promoción y prevención, logrando con ello un cumplimiento satisfactorio</t>
  </si>
  <si>
    <t>Durante el tercer trimestre se adelantaron un total de 107 actividades de promoción y prevención,logrando con ello un cumplimiento satisfactorio.</t>
  </si>
  <si>
    <t>Durante el primer trimestre se llevaron a cabo un total de 46 actividades de promoción y prevención, logrando con ello un cumplimiento satisfactorio</t>
  </si>
  <si>
    <t xml:space="preserve">Es preciso indicar que el sobrecumplimiento atiende a las actividades adicionales a demanda que se han presentado </t>
  </si>
  <si>
    <t>Cat: Conectividad digital para cambiar vidas</t>
  </si>
  <si>
    <t>Fortalecimiento del sector TIC y Postal</t>
  </si>
  <si>
    <t>Generar lineamientos de política y estrategias enfocadas a mejorar la competitividad del sector, contribuyendo a la disminución de la brecha digital e implementando planes sectoriales de modernización, simplificación normativa y eliminación de barreras de entrada.</t>
  </si>
  <si>
    <t>Gestión de la Industria de Comunicaciones</t>
  </si>
  <si>
    <t>Fortalecimiento de
políticas sectoriales
para el desarrollo de la
industria de
comunicaciones_12.921.368.238</t>
  </si>
  <si>
    <t>Actualización normativa del sector TIC y sector Postal</t>
  </si>
  <si>
    <t>Proyectos de actualización normativa elaborados</t>
  </si>
  <si>
    <t>Proyectar los documentos normativos requeridos en lo relacionado con los servicios TIC, acorde con las nuevas necesidades de las Tecnologías de la Información y las Comunicaciones.</t>
  </si>
  <si>
    <t>Sumatoria de proyectos normativos elaborados</t>
  </si>
  <si>
    <t>Dentro de los proyectos normativos publicados para comentarios de los grupos de valor, se destaca el proyecto de resolución sobre requisitos de red del servicio de Mensajería Expresa, el propósito del proyecto, por una parte, es ajustar los requisitos patrimoniales previstos en la reglamentación vigente para el servicio de Mensajería Expresa acorde a lo preceptuado en el inciso 4 del artículo 313 de la Ley 2294 de 2023, asimismo se racionalizan los mencionados requisitos patrimoniales con el objetivo de verificar únicamente los soportes conducentes que demuestran el capital social establecido en el literal b) del artículo 4 de la ley 1369 de 2009 para los Operadores Postales.
Por otra parte, en materia operativa se desarrolla con mayor claridad los aspectos que debe contemplar el plan detallado que corresponde acreditar a los interesados en habilitarse como operadores postales del servicio de Mensajería Expresa por primera vez. En general, se ajustan todos los requisitos de red con la finalidad que su acreditación sea más clara y expedita para impulsar la presentación de solicitudes de habilitación e impulsar la libre competencia del sector portal.
Los comentarios se recibieron hasta el 17 de marzo.</t>
  </si>
  <si>
    <t>El avance se encuentra conforme lo planeado.</t>
  </si>
  <si>
    <t>Dentro de los proyectos normativos publicados para comentarios de los grupos de valor, se destaca el proyecto de de resolución por la cual se compilarán y simplificarán las disposiciones contenidas en las normas de carácter general vigentes expedidas por las extintas Comisión Nacional de Televisión - CNTV- y la Autoridad Nacional de Televisión - ANTV-, de conformidad con las funciones asignadas al Ministerio de Tecnologías de la Información y las Comunicaciones.
El proyecto de resolución tiene como propósito brindar claridad sobre la regulación vigente aplicable al servicio de televisión, cuya competencia corresponda al Ministerio TIC, en virtud de las disposiciones de la Ley 1978 de 2019 y que no hayan sido compiladas en otras normas.</t>
  </si>
  <si>
    <t>Dentro de los proyectos normativos publicados para comentarios de los grupos de valor, se destaca el proyecto de modificación del Decreto del Registro Único de TIC, que introduce nuevas causales de archivo para los Proveedores de Redes y Servicios de Telecomunicaciones (PRST). Con el propósito de fortalecer la gestión y la calidad de la información del Registro Único de TIC (RUTIC), el Ministerio de Tecnologías de la Información y las Comunicaciones publicó para comentarios de la ciudadanía el Proyecto de Decreto que modifica el artículo 2.2.1.3.3 del Decreto 1078 de 2015, estableciendo nuevas causales de archivo para los Proveedores de Redes y Servicios de Telecomunicaciones (PRST). Esta iniciativa busca asegurar que el RUTIC refleje únicamente a los proveedores en operación y en cumplimiento de sus obligaciones, y así facilitar la formulación de políticas públicas, planes y programas sectoriales sustentados en datos actualizados y confiables.</t>
  </si>
  <si>
    <t>Se publicaron para comentarios de la ciudadanía los borradores de dos resoluciones que iniciarán Procesos de Selección Objetiva (PSO) para otorgar permisos de uso del espectro radioeléctrico a comunidades organizadas de conectividad y a proveedores de redes y servicios de telecomunicaciones que prestan el servicio de Internet fijo residencial minorista. Estas resoluciones establecen las condiciones para la asignación de permisos de uso del espectro radioeléctrico en la banda de 900 MHz, con el objetivo de ampliar el acceso a Internet en zonas rurales y apartadas del país, garantizando la igualdad de oportunidades y acercando a los ciudadanos a sus derechos y a mejores condiciones de desarrollo. A través de esta iniciativa, el Gobierno Nacional consolida acciones orientadas a la asignación eficiente del espectro radioeléctrico, promoviendo el bienestar social y la inclusión de nuevas bandas de frecuencia que fortalezcan a los pequeños prestadores de servicios de telecomunicaciones y apoyen el cierre de la brecha digital en las zonas rurales del país.</t>
  </si>
  <si>
    <t>El avance del indicador se encuentra conforme a lo planeado</t>
  </si>
  <si>
    <t>https://www.mintic.gov.co/portal/inicio/Sala-de-prensa/Noticias/426183:Avanza-proposito-del-Gobierno-de-conectar-a-las-poblaciones-rurales-y-mas-apartadas-del-pais</t>
  </si>
  <si>
    <t xml:space="preserve">Direcciónde Industria de Comunicaciones </t>
  </si>
  <si>
    <t>Direcciónde Industria de Comunicaciones</t>
  </si>
  <si>
    <t>E1-L1-7000</t>
  </si>
  <si>
    <t>Servicio de asistencia técnica</t>
  </si>
  <si>
    <t>Beneficiarios de los trámites y servicios prestados para el fortalecimiento del sector tic y postal</t>
  </si>
  <si>
    <t>Cuantificar el número total de beneficiarios que han accedido a los trámites y servicios prestados por la Dirección de Industria de Comunicaciones publicados en la página de la entidad, que permiten fortalecer el sector de las Tecnologías de la Información y Comunicación (TIC) y el servicio postal. Los beneficiarios pueden ser proveedores de redes y/o servicios de telecomunicaciones, titulares de espectro radioeléctrico, comunidades organizadas sin ánimo de lucro, concesionarios del servicio público de radiodifusión sonora, licenciatarios del servicio de televisión, operadores postales, importadores, comercializadores y ciudadanía en general.</t>
  </si>
  <si>
    <t>Sumatoria beneficiarios de los servicios prestados para el fortalecimiento del sector tic y postal</t>
  </si>
  <si>
    <t>Con corte al 30 de marzo se dio atención a 1959 solicitudes (Trámites - PQRSD), las cuales han sido presentadas por 1494 grupos de valor de la industria de comunicaciones.</t>
  </si>
  <si>
    <t>Con corte al 30 de junio se dio atención a 5588 solicitudes (Trámites - PQRSD), las cuales han sido presentadas por 3737 grupos de valor de la industria de comunicaciones.</t>
  </si>
  <si>
    <t>Con corte al 30 de septiembre se dio atención a 8862 solicitudes (Trámites - PQRSD), las cuales han sido presentadas por 5739 grupos de valor de la industria de comunicaciones.</t>
  </si>
  <si>
    <t>Con corte al 31 de marzo, se recibieron 3066 solicitudes (trámites y PQRSD), presentadas por 2088 solicitantes pertenecientes a los diferentes grupos de valor.</t>
  </si>
  <si>
    <t>https://mintic-my.sharepoint.com/:b:/g/personal/ldiaz_mintic_gov_co/IQA7prwVM7tQRrupuP3LaVR3AYJf8nkF5poU9p3E_I3i5x0?e=yXvkPS</t>
  </si>
  <si>
    <t xml:space="preserve">Oferta de espectro </t>
  </si>
  <si>
    <t>Procesos de asignación de espectro aperturados</t>
  </si>
  <si>
    <t>Realizar la gestión para la asignación del espectro radioelectrico para los servicios TIC ofrecidos por la DICOM.</t>
  </si>
  <si>
    <t>Sumatoria de procesos de asignación de espectro aperturados</t>
  </si>
  <si>
    <t>El 10 de marzo se publicó la Resolución 00918, “Por la cual se ordena la apertura de la Convocatoria Pública No. 001 de 2024 y se crea el Comité Evaluador”, cuyo objeto es la selección objetiva para declarar viabilidades para el otorgamiento de licencias de concesión en virtud de las cuales se prestará, en gestión indirecta, el Servicio Público de Radiodifusión Sonora Comunitario, por parte de comunidades organizadas, en frecuencia modulada (F.M.), con estaciones de cubrimiento clase D, en los municipios y áreas no municipalizadas del territorio nacional incluidas en el anexo técnico de los términos de referencia definitivos de la Convocatoria.
El 13 de marzo se publicó la Resolución 1027, 'Por la cual se declara la apertura del Proceso de Selección Objetiva No. 001 de 2025', cuyo objeto es el otorgamiento de permisos para el uso del espectro radioeléctrico en las bandas atribuidas a los servicios radioeléctricos fijo y móvil terrestre, de conformidad con el Cuadro Nacional de Atribución de Bandas de Frecuencias (CNABF).</t>
  </si>
  <si>
    <t>El indicador se cumplió en el transcurso del primer trimestre de 2024, con la apertura de Convocatoria Pública No. 001 de 2024 y Proceso de Selección Objetiva No. 001 de 2025.</t>
  </si>
  <si>
    <t>Durante la vigencia, el indicador se cumplió desde el primer trimestre con la expedición y publicación de los actos administrativos que dieron apertura a los procesos de selección y convocatoria del sector. En el mes de marzo se publicó la Resolución 00918 de 2025, mediante la cual se abrió la Convocatoria Pública No. 001 de 2024 para la selección objetiva y el otorgamiento de licencias de concesión del Servicio Público de Radiodifusión Sonora Comunitaria en gestión indirecta. Asimismo, se expidió la Resolución 1027 de 2025, que declaró la apertura del Proceso de Selección Objetiva No. 001 de 2025 para el otorgamiento de permisos de uso del espectro radioeléctrico en las bandas atribuidas a los servicios fijo y móvil terrestre. En los trimestres siguientes no se registraron avances adicionales, dado que la meta quedó alcanzada con las actuaciones realizadas en el primer trimestre.</t>
  </si>
  <si>
    <t>El avance se encuentra conforme a lo planeado</t>
  </si>
  <si>
    <t>https://mintic-my.sharepoint.com/:f:/g/personal/ldiaz_mintic_gov_co/IgClHw74yzU_SKnOp0FQfv3RAUZ58n8I2ZXhh1Vyrwc3aMw?e=D4YSPj</t>
  </si>
  <si>
    <t>El 21 de enero se realizó la publicación del Aviso de Convocatoria Pública No. 001 de 2026. El 30 de enero se publicaron las manifestaciones de interés para la asignación de espectro radioeléctrico en el servicio móvil fijo terrestre. El 4 de febrero se expidió la Resolución 0311 de 2026, “Por la cual se declara la apertura y se establecen las condiciones del Proceso de Selección Objetiva No. 001 de 2026, para el otorgamiento de permisos para el uso del espectro radioeléctrico en las bandas atribuidas a los servicios radioeléctricos fijo y móvil terrestre, de conformidad con el Cuadro Nacional de Atribución de Bandas de Frecuencias (CNABF)”.</t>
  </si>
  <si>
    <t>https://www.mintic.gov.co/portal/inicio/Micrositios/Seleccion-Objetiva-Asignacion-de-Espectro/</t>
  </si>
  <si>
    <t xml:space="preserve">Plan de Modernización del sector postal 2020-2024 </t>
  </si>
  <si>
    <t xml:space="preserve">Líneas de acción implementadas </t>
  </si>
  <si>
    <t>Implementar las líneas de acción del Plan de Modernización del Sector Postal 2020-2024 con el fin de promover la modernización del sector postal.</t>
  </si>
  <si>
    <t>Sumatoria de líneas de acción implementadas</t>
  </si>
  <si>
    <t>Se ha trabajado en la definición de la estrategia y el análisis de las acciones previas, el proceso aún se encuentra en una fase de planificación. Se han coordinado esfuerzos con la Subdirección de Competencia Digital para evaluar los resultados de la formación de los operadores postales durante 2024, lo cual permitirá ajustar y mejorar la estrategia para 2025. Además, se están definiendo y consolidando los contenidos formativos en comercio electrónico, a través de la colaboración con la Subdirección de Transformación Sectorial. Aunque el proceso está avanzando, la implementación de la convocatoria y la integración de los operadores postales depende de la finalización de esta fase estratégica.</t>
  </si>
  <si>
    <t>La implementación de las líneas de acción del PMSP se verán reflejadas al finalizar el cuarto trimestre 2024.</t>
  </si>
  <si>
    <t>La Subdirección de Asuntos Postales (SAP) ha trabajado de manera articulada con la Subdirección de Transformación Sectorial del MinTIC para integrar contenidos sobre comercio electrónico, talento TI y estrategias de apropiación digital en beneficio del sector postal.
Se avanza en la gestión de acceso a los materiales desarrollados por contratistas en vigencias anteriores, los cuales están sujetos a trámites de derechos de autor. Mientras se espera la instrucción formal de Transformación para el uso de estos contenidos, la SAP ha compartido material adicional encontrado y continúa con la depuración de la base de datos de operadores postales.
Además, se han analizado ocho documentos clave, entre ellos manuales del DNP, módulos de nuevas tecnologías, informes internacionales y cartillas de Colombia Productiva. Se acordará con el equipo postal cuáles serán compartidos con los operadores y los mecanismos adecuados para su divulgación.</t>
  </si>
  <si>
    <t>Hasta el 30 de septiembre se realizaron varias acciones clave: el 17 de julio se solicitó formalmente apoyo a la Subdirección de Competencias Digitales para organizar un espacio de capacitación dirigido a operadores postales sobre comercio electrónico, marketing digital y fortalecimiento organizacional con tecnologías. El 30 de julio se sostuvo una reunión con dicha Subdirección para coordinar la agenda del plan de modernización. Posteriormente, el 28 de agosto se agendó una reunión para estructurar el contenido del evento del 16 de septiembre, que finalmente se llevó a cabo de forma virtual con más de 54 asistentes, en el marco del convenio Código Postal y con el apoyo del programa AVANZATEC, presentando temas de nuevas tecnologías, talento TI y comercio electrónico para la modernización del sector postal.</t>
  </si>
  <si>
    <t>La implementación de las líneas de acción del PMSP se verán reflejadas al finalizar el cuarto trimestre 2025.</t>
  </si>
  <si>
    <t>Con base en el informe de final, el cumplimiento de las líneas de acción 10, 15 y 16 del Plan de Modernización del Sector Postal se materializa a través de acciones desarrolladas entre 2022 y 2025, que incluyeron la realización de 1 foro sectorial, 2 Webinars, mesas técnicas interinstitucionales y la aplicación de encuestas diagnósticas al sector; se evaluaron 172 operadores postales habilitados, de los cuales 54 (32%) respondieron satisfactoriamente el diagnóstico de transformación digital, permitiendo caracterizar su nivel de madurez (20% incipiente, 63% básico, 9,3% intermedio y 7,4% avanzado). 
En materia de fortalecimiento tecnológico y logística (líneas 10 y 15), se estructuraron documentos con comprendía planes piloto basados en IoT y Big Data, se identificaron Pymes postales beneficiarias y se generaron insumos técnicos y de política pública con apoyo de DNP, BID y BIOS. 
Para la línea 16, se promovió la formación en comercio electrónico, marketing y competencias digitales mediante convocatorias abiertas y programas institucionales (SENATIC, Talento TI), logrando finalmente la participación de 119 asistentes en una Master Class sectorial, superando la meta mínima de capacitación prevista (54) y permitiendo el cierre efectivo de las líneas de acción del plan.</t>
  </si>
  <si>
    <t>Durante la vigencia se avanzó de manera gradual desde la fase de planeación hasta la implementación y cierre efectivo de las acciones de fortalecimiento del sector postal, en articulación con distintas dependencias del MinTIC. En el primer trimestre se definió la estrategia, se analizaron experiencias previas y se coordinaron acciones con las subdirecciones de Competencias Digitales y Transformación Sectorial para ajustar contenidos formativos y preparar la convocatoria. En el segundo trimestre se consolidó el trabajo interinstitucional, se avanzó en la gestión y depuración de contenidos formativos y bases de datos, y se analizaron insumos técnicos y documentos estratégicos para su divulgación al sector. En el tercer trimestre se ejecutaron acciones de capacitación concretas, incluyendo la realización de un evento virtual dirigido a operadores postales, con amplia participación, enfocado en comercio electrónico, nuevas tecnologías y fortalecimiento organizacional. Finalmente, al cierre de la vigencia, se materializó el cumplimiento de las líneas 10, 15 y 16 del Plan de Modernización del Sector Postal mediante foros, webinars, mesas técnicas, diagnósticos de transformación digital, estructuración de planes piloto tecnológicos y procesos de formación, superando las metas de participación previstas y consolidando insumos técnicos y de política pública para el fortalecimiento y modernización del sector.</t>
  </si>
  <si>
    <t>https://mintic-my.sharepoint.com/:f:/g/personal/ldiaz_mintic_gov_co/IgAU15a5YLsCToeEpYc0boQbASM97Eu9tJpUzpv9zy-74Og?e=ymUYY3</t>
  </si>
  <si>
    <t>Fortalecimiento de la radio pública nacional</t>
  </si>
  <si>
    <t>Fortalecer la radio pública, a través del despliegue de nueva infraestructura de estaciones y estudios de la red de la radio pública nacional operada por Radio Televisión Nacional de Colombia - RTVC</t>
  </si>
  <si>
    <t>Fortalecimiento de la Radio Pública en el Territorio Nacional</t>
  </si>
  <si>
    <t xml:space="preserve">Estaciones y estudios de radiodifusión sonora en funcionamiento	</t>
  </si>
  <si>
    <t xml:space="preserve">Nuevas estaciones de radio pública nacional Instaladas </t>
  </si>
  <si>
    <t xml:space="preserve">Este indicador mide las estaciones y estudios de radiodifusión sonora en funcionamiento, lo cual se realiza con la transferencia que realiza el Ministerio a RTVC para este proyecto </t>
  </si>
  <si>
    <t xml:space="preserve">Sumatoria de estaciones y estudios de Radiodifusion sonora instalados </t>
  </si>
  <si>
    <t>La Subdirección de Radiodifusión Sonora, de la Dirección de Industria de Comunicaciones, le solicitó mediante radicado N°. 252101268 del 26 de junio de 2025 a Radio Televisión Nacional de Colombia – RTVC, aclaración y requerimiento de documentos para la transferencia de recursos proyecto “Fortalecimiento de la radio pública en el territorio nacional”. La solicitud se realizó teniendo en cuenta que, mediante radicado 251050629 de mayo 2 de 2025 se observa que RTVC solicita aprobación y expedición de la resolución para la financiación del proyecto por un valor de $6.486.490.300 el cual es inferior y diferente del valor solicitado por RTVC, gestionado por MINTIC y finalmente aprobado por DNP, para la vigencia presupuestal 2025 por un valor total de $11.687.204.340. Teniendo en cuenta lo anterior, se solicita a RTVC aclarar de manera oportuna cuál es la necesidad real y especifica de los recursos que se requieren para ejecutar la presente vigencia.</t>
  </si>
  <si>
    <t>El retraso en la ejecución de la iniciativa "Fortalecimiento de la Radio Pública en el territorio Nacional" se debe a la falta de entrega oportuna de documentos requeridos para la elaboración de la resolución de transferencia de recursos, por parte de RTVC. La ausencia de una respuesta oportuna por parte de RTVC con la documentación y aclaraciones requeridas ha impedido la emisión de la resolución de transferencia de recursos, lo que ha generado el consecuente atraso en la ejecución de la iniciativa.
La Subdirección de Radiodifusión Sonora, del Ministerio de Tecnologías de la Información y las Comunicaciones – MINTIC, mediante radicado No. 252101268 del 26 de junio de 2025, solicitó a Radio Televisión Nacional de Colombia – RTVC, aclaraciones y documentos complementarios necesarios para avanzar en el proceso de transferencia de recursos. Esta solicitud se generó a partir de la revisión del radicado No. 251050629 del 2 de mayo de 2025, en el cual RTVC solicita la aprobación y expedición de la resolución de financiación del proyecto por un valor de $6.486.490.300. Sin embargo, este valor difiere y es inferior al monto total aprobado por el Departamento Nacional de Planeación – DNP para la vigencia presupuestal 2025, que asciende a $11.687.204.340, gestionado previamente por MINTIC.
En este sentido, se requirió a RTVC aclarar de manera precisa la necesidad real y específica de los recursos solicitados, con el fin de asegurar que la resolución se ajuste a la planeación y aprobación presupuestal establecida para el proyecto.</t>
  </si>
  <si>
    <t xml:space="preserve">Durante el tercer trimestre de 2025, el proyecto, que venía con retrasos por cambios y demoras de RTVC, avanzó y se presentó al comité asesor de transferencias.
El 5 de agosto de 2025, se remitió comunicación oficial (Rad. 252126562) a RTVC con observaciones a la solicitud de actualización de la ficha del proyecto, por valor de $11.687.204.340, señalando inconsistencias en las metas, actividades, costos unitarios y uso inadecuado de los formatos establecidos. El 7 de agosto, RTVC remitió documentos de ajustes del proyecto para revisión y se hizo reunión el 11 de agosto, con el propósito de avanzar en los ajustes requeridos.
Posteriormente, el 26 de agosto, ante el estado crítico del proyecto (semáforo en rojo), la Oficina Asesora de Planeación, Evaluación y Seguimiento (OAPES) convocó una mesa de trabajo con la Dirección de Industria y Comunicaciones y la Subdirección de Radiodifusión Sonora, con el fin de definir acciones frente al retraso en la ejecución de los recursos de transferencia a RTVC.
El 8 de septiembre, RTVC presentó una nueva propuesta de ajuste del proyecto a un valor de $9.343.712.694, para la instalación de cinco (5) nuevos estudios de emisión en las ciudades de Leticia, Tunja, Cartagena y Medellín.
Entre el 8 y el 15 de septiembre, el Ministerio TIC revisó y realizó observaciones al ajuste, justificaciones y soportes presentados, las cuales fueron atendidas por RTVC.
Como resultado, mediante radicado 251119216 del 16 de septiembre de 2025, RTVC presentó documento final de ajuste de recursos y solicitud formal de transferencia para la presente vigencia.
Finalmente, la propuesta de ajuste y la solicitud de transferencia de recursos fueron presentadas ante el Comité Asesor de Transferencias del Ministerio TIC el 19 de septiembre de 2025, instancia que recomendó al Fondo Único de TIC la suscripción de la resolución de transferencia a favor de RTVC.
</t>
  </si>
  <si>
    <t xml:space="preserve">El retraso en la ejecución del proyecto obedece principalmente a dificultades por parte de RTVC en definición del alcance del proyecto, la entrega oportuna y completa de la documentación requeridos para avanzar en la aprobación del proyecto en MINTIC.
En particular, se evidenciaron cambios inconsistencias en las metas, actividades, costos unitarios y formatos de presentación por parte de RTVC, lo que generó la necesidad de múltiples revisiones, observaciones y requerimientos por parte del Ministerio TIC, retrasando la validación técnica y financiera del proyecto.
Adicionalmente, los ajustes propuestos por RTVC en el alcance y valor del proyecto, pasando de $11.687.204.340 a $9.343.712.694, esta situación implicó una revisión detallada por parte de las dependencias competentes, con el fin de garantizar la coherencia con las metas de la iniciativa.
</t>
  </si>
  <si>
    <t>El FUTIC expidió la Resolución 00390 de octubre 1 de 2025 “Por la cual se aprueba el financiamiento del proyecto “Fortalecimiento de la radio pública en el territorio Nacional” y se ordena una transferencia a favor de Radio Televisión Nacional de Colombia – RTVC S.A.S.” por un valor de $9.343.712.694,00.
Radio Televisión Nacional de Colombia presentó a MINTIC el plan de trabajo, cronograma y plan de legalización, los días 8 y 17 de octubre de 2025 y completó y ajustó documentos el día 30 de octubre (radicado 251137842), complementados el 7 de noviembre.
La subdirección de radiodifusión sonora con radicado 252183224 de octubre 31 de 2025 remitió al GIT de presupuesto solicitud de desembolso de recursos.
La subdirección de radiodifusión sonora, por solicitud del GIT de Presupuesto, mediante radicado 252187296 de noviembre 7 de 2025 remitió al GIT de presupuesto solicitud de desembolso de recursos. 
Posterior a la solicitud, el GIT de presupuesto de la Subdirección Financiera no reportó desembolso de los recursos a favor de RTVC.
Radio Televisión Nacional de Colombia mediante comunicación con radicado 251152036 de diciembre 04 de 2025 con asunto “Aceptación parcial de recursos FUTIC – Vigencia 2025 del Proyecto “Fortalecimiento de la Radio Pública en el Territorio Nacional” informó lo siguiente:
"En atención a la reunión sostenida el 19 de noviembre de 2025 con la Señora Ministra TIC y su equipo de trabajo, en la cual se informó que no existe disponibilidad del Programa Anual de Caja (PAC) asignado al MINTIC para los meses de noviembre y diciembre de 2025, razón por la cual los desembolsos de la Resolución 00390 del 1 de octubre de 2025 se efectuarán aproximadamente en febrero de 2026, nos permitimos exponer lo siguiente.
(...)
RTVC informa oficialmente que no es posible comprometer la totalidad de los recursos transferidos del proyecto durante la vigencia 2025, debido a la dificultad y a las condiciones previamente descritas. No obstante, y en atención al compromiso presidencial adquirido para el caso del estudio de Leticia, RTVC sí recibirá el desembolso correspondiente a dicha actividad, por un valor de $1.931.008.635, y RTVC no recibirá los recursos restantes autorizados en la Resolución 00390 de 2025 para los otros cuatro estudios por valor total restante de $7.412.704.059.” (negrita fuera de texto original).
La subdirección de radiodifusión sonora mediante memorando radicado 252214952 de diciembre 18 informó acerca de la solicitud reportada por RTVC y mediante radicado 252216756 de diciembre 22, ambos dirigidos a la Subdirección financiera y al GIT de presupuesto, solicitó realizar el ajuste de reducción del registro presupuestal No. 382525 del 03/10/2025 y por consiguiente la liberación de recursos por un valor de $7.412.704.059, es decir se requirió que el registro presupuestal quedara con un saldo de $1.931.008.635, valor que deberá ser transferido y ejecutado por Radio Televisión Nacional de Colombia RTVC, conforme lo manifestado por dicha entidad.
La subdirección Financiera grupo de presupuesto, el día 23 de diciembre, confirmó que se registró la reducción del registro presupuestal RP No. 382525 así como del CDP 239925. El desembolso de recursos lo hará MINTIC en 2026, teniendo en cuenta que en 2025 no contó con recursos para el desembolso</t>
  </si>
  <si>
    <t>En la presente vigencia no se instalaron nuevas estaciones de radio. RTVC modificó la meta inicial de 4 nuevas estaciones, 4 estudios y 1 estudio mejorado por la meta de 5 nuevos estudios de emisión, ninguna estación.</t>
  </si>
  <si>
    <t>No se avanzó en el cumplimiento de la meta de 2025 teniendo en cuenta que RTVC ajustó en agosto el proyecto de $ 11.687 a $ 9.343 millones y ajustó las metas de 4 estaciones, 4 estudios y 1 estudio mejorado a 5 estudios. RTVC en diciembre, de los $9.343 millones solo aceptó recibir $1.931 millones para 1 estudio, desistió de recibir el resto. En diciembre se ajustó RP a $1931 millones. MINTIC desembolsará los $1.931 millones en 2026, a falta de recursos. La Subdirección de radidifusión sonora y la Dirección de Industria de Comunicaciones gestionó todo lo pertinente, hizo seguimiento, escaló la situación, sin embargo, RTVC por razones propias que se escapan a la acción de MINTIC y en su propia autonomía realizó varios cambios al proyecto a lo largo del año que impactaron el avance y resultados</t>
  </si>
  <si>
    <t>https://mintic-my.sharepoint.com/:f:/g/personal/dircom_mintic_gov_co/IgAYp3HZht1cRbkbHBlQzgeCATyBKEOWu9rEDvw_Kmk0XoY?e=9HKFv9</t>
  </si>
  <si>
    <t>Se dio inicio a las actividades de interacción con RTVC para la recepción y revisión de la propuesta que tienen que presentar para el proyecto 2026.La subdirección como parte de las actividades de seguimiento, citó a RTVC a reunión el día 5 de marzo con el objetivo de presentar antecedentes y estado de legalización de los recursos pendientes de la resolución 326 de 2024 la cual es un condicionante para el desembolso de los recursos iniciativa 2026</t>
  </si>
  <si>
    <t xml:space="preserve">A la fecha, RTVC no ha presentado solicitud de transferencia de recursos </t>
  </si>
  <si>
    <t>https://mintic.sharepoint.com/:f:/r/Sub_Radiodifusion_Sonora/Documentos%20compartidos/PLANEACION%20Y%20CALIDAD/PES%20y%20PEIV/2026?csf=1&amp;web=1&amp;e=RA2NSE</t>
  </si>
  <si>
    <t>E1-L2-5000</t>
  </si>
  <si>
    <t>Nuevas estaciones de radio pública nacional Instaladas (INDICADOR DE REZAGO)</t>
  </si>
  <si>
    <t>Fortalecimiento integral de los operadores públicos del servicio de televisión nacional</t>
  </si>
  <si>
    <t xml:space="preserve">Fortalecer a los operadores públicos en las condiciones técnicas y operativas de la prestación del servicio de televisión </t>
  </si>
  <si>
    <t>Industria, Innovación e Infraestructura</t>
  </si>
  <si>
    <t>Fortalecimiento de la Industria TIC</t>
  </si>
  <si>
    <t>Fortalecimiento Integral de los Operadores Públicos del Servicio de Televisión Nacional</t>
  </si>
  <si>
    <t>Servicio de apoyo financiero a operadores de televisión pública</t>
  </si>
  <si>
    <t xml:space="preserve"> Operadores apoyados</t>
  </si>
  <si>
    <t>Mejorar la capacidad financiera de los operadores que prestan el servicio público de televisión</t>
  </si>
  <si>
    <t>Operadores Financiados</t>
  </si>
  <si>
    <t>En el primer trimestre de la vigencia 2025 se ha fortalecido a cada uno de los operadores públicos de televisión (Telecaribe, Teleislas, Teleantioquia, Telecafé, Telepacífico, Canal TRO, Canal Capital, Teveandina y el operador nacional RTVC), con la financiación de sus planes de inversión. Con estos recursos los canales siguen cumpliendo su misionalidad de informar y educar a las audiencias del país, mediante la producción de nuevos contenidos multiplataforma. Que llegan a fortalecer sus parrillas. También se entregaron recursos al operador nacional RTVC para la ejecución de proyectos audiovisuales. Por otra parte, se firmó convenio con la red ATEI que les permite a los operadores públicos tener acceso a toda la plataforma de contenidos iberoamericanos. También se firmó convenio con FICCI para la participación de MinTIC en el marco del Festival de Cine de Cartagena. Finalmente se realizó una charla virtual con el proyecto Producción Audiovisual Colombia – PAC llamada “Derechos de autor en la música y el audiovisual: Gestión, regulación y como aplicarlo en nuestras producciones, la cual contó con la participación de 115 asistentes.</t>
  </si>
  <si>
    <t>Con el proyecto de actividades de formación, durante el segundo trimestre de 2025, se realizaron múltiples actividades estratégicas orientadas al fortalecimiento del sistema de medios públicos, articulando lanzamientos regionales de la serie La Vorágine y espacios académicos de formación, con una participación territorial amplia y diversa.
El lanzamiento oficial nacional de la serie La Vorágine tuvo lugar el 18 de junio en el Ministerio TIC en Bogotá, con la asistencia de más de 450 personas, incluyendo autoridades, periodistas, actores del elenco y representantes institucionales.
Del 24 al 26 de junio se realizó en Cúcuta la Jornada Nacional de Formación de Medios Públicos, con la participación de 80 asistentes provenientes de canales regionales, emisoras comunitarias y medios digitales públicos. De forma paralela, en la histórica Quinta Teresa se llevó a cabo el lanzamiento regional de La Vorágine ante un público de 300 personas, incluyendo autoridades locales, fuerzas vivas, ligas de televidentes y ciudadanía en general. El evento contó con la presentación del artista Llane, compositor de la canción oficial de la serie.
El 8 de junio, en el marco del Festival de Cine de Montaña en Salento, Quindío, se proyectó el primer capítulo de la serie ante 200 asistentes, entre ellos parte del elenco y representantes del sector audiovisual de la región.
En el municipio de Aguadas, Caldas, se congregaron 400 personas en una jornada que combinó la proyección de la serie con actividades culturales, resaltando la identidad andina y la importancia de llevar contenidos públicos a territorios patrimoniales.
En la región de los Llanos, el evento de lanzamiento en Yopal, Casanare, reunió a 300 personas, entre estudiantes, docentes, líderes culturales y medios comunitarios, quienes participaron activamente en la conversación sobre los temas ambientales y sociales abordados por la serie.
Estas actividades consolidaron una agenda nacional de circulación de contenidos públicos con alto impacto territorial, fortaleciendo la visibilidad de La Vorágine y fomentando procesos de formación, apropiación cultural y participación ciudadana en todo el país
Con respecto a los proyectos de contenidos, plan de acción, fortalecimiento de la infraestructura de los operadores públicos de televisión, en el mes de mayo se aprobaron ocho resoluciones, de las cuales siete corresponden a contenidos y una a formación. Entre los contenidos, se destacan dos proyectos con enfoque étnico en alianza con organizaciones indígenas, que buscan visibilizar sus voces, saberes y cosmovisiones, resaltando su relación con el territorio y la espiritualidad: Territorios y Voces Indígenas (quinta temporada, Telepacífico) y El Buen Vivir (séptima temporada, Telecaribe). Para Telecafé se aprobaron dos proyectos: Herencia Viva, serie documental sobre las raíces culturales, ambientales y gastronómicas del Eje Cafetero, y Historias del Cambio, que impulsa la creación de contenidos innovadores mediante convocatorias públicas. En el caso de Telecaribe, se aprobó América de Bolívar, serie documental que retrata el legado del Libertador y su impacto en la identidad del Caribe colombiano. Por su parte, el Canal TRO recibió aprobación para El Gran Santander, proyecto que integra contenidos de ficción-comedia y documental, junto con un componente académico para el fortalecimiento de capacidades en derechos de autor y medición de audiencias, y La Vorágine, que promueve la circulación de contenidos culturales de alto valor dirigidos a audiencias infantiles, juveniles y familiares, incentivando el acceso gratuito y el uso de medios públicos como canales de formación y participación ciudadana.
En el mes de junio se desarrollaron tres resoluciones orientadas al fortalecimiento de los canales regionales. Para Telecaribe se aprobó Viaje Cultural al Gran Caribe, un proyecto que busca enriquecer la programación con contenidos que reflejen la diversidad y riqueza cultural de la región. En el caso del Canal TRO, se dio luz verde al proyecto Expresiones y Sabores del Gran Santander, centrado en destacar las tradiciones, saberes y gastronomía de esta zona del país. Por su parte, Teleislas avanzó con una resolución enfocada en el fortalecimiento de su infraestructura tecnológica, cuyo objetivo es implementar, instalar y poner en funcionamiento los equipos adquiridos, optimizando así los procesos de producción, emisión y transmisión, además de reforzar su capacidad técnica y administrativa. Esta mejora permitirá al canal aumentar su competitividad y posicionamiento en el mercado mediante producciones de alta calidad que promuevan la identidad cultural del archipiélago.</t>
  </si>
  <si>
    <t>Durante julio de 2025 se registraron avances en el fortalecimiento de la televisión pública y la industria audiovisual en Colombia. Se aprobaron dos proyectos del Canal TRO: “Fortalecimiento Canal TRO 2025”, con cinco producciones que promueven la identidad del Gran Santander, y “Yarima”, enfocado en formación audiovisual para jóvenes de Barrancabermeja. Ambos fortalecen la oferta pública y las narrativas regionales.
Ese mes también se realizó el Bogotá Audiovisual Market (BAM), con participación del Ministerio TIC, 350 asistentes y más de 10 actividades formativas, impulsando el ecosistema audiovisual nacional. Paralelamente, la construcción de la sede de Teleislas alcanzó un 85,63% de avance físico, aunque con una desviación del 4,02% por retrasos logísticos y climáticos; la nueva fecha de entrega es el 9 de septiembre de 2025.
En agosto, se presentaron dos proyectos regionales: “Bojayá: La verdad desde adentro” (Telepacífico), documental de memoria y reparación simbólica, y la iniciativa del Canal TRO para promover contenidos infantiles seguros. La sede de Teleislas reportó un avance del 93%. También se realizó la ceremonia de Abre Cámara 2025, transmitida en redes de los ocho canales públicos.
Se desarrollaron espacios formativos como la charla “Nuevas Ventanas, Nuevos Negocios” con 120 asistentes, y el GIT de Medios Públicos participó en la agenda académica de los Premios Bravo, respaldados con $150 millones.
En septiembre, Teveandina presentó “Las voces del Senado: Legislatura en acción”, dirigido a jóvenes y familias para acercar el Congreso a la ciudadanía. En Andicom 2025, el GIT organizó una mesa de gerentes de TV pública y llevó a los Black Boys de Quibdó, mostrando el impacto cultural de los medios públicos.
También se realizaron charlas de innovación: “El poder de imaginar y crear con IA”, sobre oportunidades y dilemas éticos en la producción con inteligencia artificial, y “Cuando las melodías cuentan historias”, que destacó la música como motor narrativo en producciones infantiles.
Finalmente, la convocatoria Historias del Cambio durante el mes de septiembre avanzó de manera significativa en el proceso de ejecución de la convocatoria.</t>
  </si>
  <si>
    <t>Durante el último trimestre, la convocatoria Historias del Cambio avanzó de manera estructurada y conforme al cronograma establecido, culminando las fases de evaluación, selección, producción audiovisual, verificación técnica y publicación de contenidos. En este periodo se consolidaron los compromisos con los proyectos seleccionados, se ejecutó el primer desembolso y se avanzó segundo, apoyados por el funcionamiento continuo de la plataforma digital.
En cuanto a la producción y coproducción de contenidos multiplataforma, Canal TRO presentó una propuesta compuesta por dos proyectos que fortalecerán la televisión pública al contribuir a la preservación de la memoria, la identidad y el patrimonio cultural. Ambas producciones documentan historias de alto valor para el país: “Los caminos de mi vida”, un documental de seis (6) capítulos de 24 minutos, que rescata el legado musical de Omar Geles, fundamental para la identidad y el patrimonio cultural nacional, en particular del vallenato; y “Los del barrio”, un documental que narra la historia del barrio Policarpa, reconocido como símbolo de resistencia y organización social en la capital.
Estos contenidos tienen una alta importancia social, al aportar a la educación cultural y ciudadana, y se alinean con los objetivos de Canal TRO, al promover contenidos culturales, diversos y de alto valor público para las audiencias regionales y nacionales.
Por otra parte, el Grupo de Formación de Medios Públicos desarrolló con éxito una agenda estratégica orientada al fortalecimiento del ecosistema audiovisual público en Colombia, destacándose por su cobertura nacional, participación activa en escenarios internacionales y consolidación de alianzas interinstitucionales.
Se llevaron a cabo 7 charlas PAC, con la participación de expertos nacionales e internacionales, abordando temáticas como inteligencia artificial, narrativa musical, producción infantil y escritura audiovisual. En total, estas sesiones contaron con más de 400 asistentes, provenientes de canales públicos, regionales y colectivos audiovisuales.
En el marco del evento Andicom 2025, el GIT de Medios Públicos organizó una mesa de gerentes de televisión pública y gestionó la participación artística del grupo juvenil Black Boys de Quibdó, visibilizando el impacto de las estrategias del Ministerio en poblaciones jóvenes y diversas.
Finalmente, destacamos uno de los proyectos para el fortalecimiento de la infraestructura de los canales públicos: El MINTIC/FUTIC ha financiado el proyecto para la nueva sede del Canal Teleislas desde la vigencia 2023 y 2024 a través del fortalecimiento a los operadores de la televisión pública  y ha realizado seguimiento de los recursos a través del GIT de Fortalecimiento al Sistema de Medios Públicos Con una inversión de alrededor de los $26.123 millones entre el 2023 y 2025 para la construcción física de la sede, los equipos tecnológicos, la instalación de los mismos y la donación del terreno de 2.162,08 M2 para el canal por parte de RTVC, se adelantó el proyecto para que el canal Teleislas tenga su sede propia con los más altos estándares de calidad en términos de arquitectura y convirtiéndose en un espacio óptimo, icónico de la isla que cubra las necesidades del personal humano y de la operación diaria de Teleislas.
Tras dos años de ejecución de la obra, se celebró comité de obra in situ a fecha del 28 de noviembre de 2025 y se levantó el acta de terminación del contrato.  La Interventoría hace seguimiento a la programación de obra para la terminación de actividades de adecuación, detalles finales y limpieza de áreas. 
Finalmente, se realizó en acto oficial con el Presidente de la República, la gerencia y demás intervinientes en la obra haciendo entrega oficial de la nueva sede del canal TELEISLAS el 11 de diciembre de 2025.</t>
  </si>
  <si>
    <t>Como cierre del Plan Estratégico 2025, se consolidó el fortalecimiento integral del sistema de medios públicos mediante la financiación de los planes de inversión de los ocho canales regionales (Teleislas, Telecaribe, Telecafé, Teleantioquia, Telepacífico, Canal TRO, Canal Capital y Teveandina) y la asignación de recursos al operador nacional RTVC para la cofinanciación de Canal Institucional. De manera complementaria, se apoyaron proyectos orientados a la realización de nuevos contenidos multiplataforma, al fortalecimiento de la infraestructura de los canales públicos y a la formación y actualización del talento humano de creadores, productores y realizadores audiovisuales. Finalmente, se cumplió el objetivo de robustecer la programación y la producción audiovisual a través de la convocatoria Historias del Cambio, que financió cortos de ficción y promovió la creación, la innovación y la participación activa de los profesionales del sector audiovisual colombiano.</t>
  </si>
  <si>
    <t>https://mintic-my.sharepoint.com/:f:/r/personal/dmarino_mintic_gov_co/Documents/RESOLUCIONES%202023/ARCHIVO%20INTEGRATIC%202023?csf=1&amp;web=1&amp;e=18NcWj</t>
  </si>
  <si>
    <t>En el primer trimestre se aprobaron y expidieron un total de 32 resoluciones, por un valor global de $450.014.843.596. La distribución por beneficiario fue la siguiente: RTVC con 5 resoluciones; Telecaribe con 9 resoluciones; Teveandina con 4 resoluciones; Telecafé con 4 resoluciones; TRO con 4 resoluciones; Teleantioquia con 1 resolución; Telepacífico con 2 resoluciones por; Teleislas con 2 resoluciones; y Canal Capital con 1 resolución.
En el marco del primer trimestre, los operadores de televisión pública dieron inicio a la ejecución de los recursos conforme a los proyectos presentados. En su mayoría, los recursos han sido objeto de desembolso; no obstante, en el caso de RTVC, únicamente se ha efectuado un desembolso parcial correspondiente a la resolución asociada al proyecto de operación y funcionamiento.
Por otra parte, en la convocatoria Jóvenes que Transforman durante el mes de enero se dio inicio al proyecto, avanzando en la estructuración de su base conceptual y la definición del cronograma de trabajo. En febrero se consolidó el diseño del proceso de formación. Para el mes de marzo se desarrolló la estrategia de comunicaciones y se elaboraron los términos y condiciones de la convocatoria. La apertura oficial de la convocatoria se realizará el 17 de abril.
En la convocatoria Historias del Cambio durante el mes de enero se dio inicio al proyecto, avanzando en la estructuración de su base conceptual y la definición del cronograma de trabajo. En febrero se consolidó el diseño del proceso de formación y se realizaron los ajustes correspondientes a la plataforma. En marzo se desarrolló la estrategia de comunicaciones y se elaboraron los términos y condiciones de la convocatoria. La apertura oficial de la convocatoria se realizará el 17 de abril.
El proyecto Medios en Red inició su ejecución con la planeación presupuestal definida y la disposición de recursos humanos, técnicos y logísticos, conformando un equipo de 38 profesionales y 3 operadores logísticos. Se avanzó en la gestión administrativa y en la estructuración técnica del proyecto, incluyendo el diseño e implementación de la Estrategia Digital de Comunicación, el cronograma de trabajo y documentos claves de convocatoria. Asimismo, se realizaron dos encuentros territoriales: el primero en Bogotá, los días 13 y 14 de marzo, en el que se entregaron 40 materiales pedagógicos digitales y 3 audiovisuales; y el segundo en Medellín, los días 24 y 25 de marzo, donde se entregaron 102 materiales pedagógicos a los participantes (1 audiovisual, 50 digitales y 51 emergentes). 
El proyecto Conecta el País avanzó en su fase de estructuración y puesta en marcha, con la organización de la ejecución presupuestal y la consolidación del equipo de trabajo. Se definieron roles y responsabilidades, y se estructuraron y aprobaron los términos de referencia de la convocatoria dirigida a creadores de contenido, conforme a criterios técnicos, jurídicos y administrativos. En el componente técnico y de ejecución, se avanzó en la preproducción, producción y posproducción de contenidos audiovisuales, incluyendo rodajes en territorio (Yopal, Casanare) y la generación de piezas digitales para redes sociales. Asimismo, se desarrollaron acciones en territorio mediante talleres y activaciones, y se dio apertura a la convocatoria de creadores.
Con respecto al proyecto de formación, se acompañó al Canal Telecafé en la aprobación de su proyecto integral de formación, enmarcado en la Resolución 024 de 2026, y lideró la firma y legalización de convenios interadministrativos con Proimágenes y el FICCI, consolidando la plataforma institucional para la participación en los principales eventos audiovisuales del año.
En formación académica, se realizaron dos Charlas PAC virtuales con invitados nacionales e internacionales: una sobre producción audiovisual sostenible y televisión pública, y otra sobre el fenómeno de las series verticales, sus modelos de negocio y oportunidades de mercado.
En eventos estratégicos, se definió la agenda académica del GIT en el FICCI 2026 con participación de todos los medios públicos regionales, se coordinó la presencia de la Ministra y la Viceministra en Andinalink 2026, y se actualizó la plataforma www.promocionaudiovisual.co con los contenidos de formación del año.</t>
  </si>
  <si>
    <t>GIT Medios Publicos</t>
  </si>
  <si>
    <t>E1-L2-6000</t>
  </si>
  <si>
    <t>Control integral de las decisiones en segunda instancia en los servicios de comunicaciones (Móvil/ no móvil), postal, radiodifusión sonora y televisión</t>
  </si>
  <si>
    <t>Resolver los recursos de apelación presentados por los vigilados dentro de los términos de ley.</t>
  </si>
  <si>
    <t xml:space="preserve">Transformación del modelo de vigilancia, inspección y control del sector TIC. nacional </t>
  </si>
  <si>
    <t>Resoluciones que resuelven los recursos de apelación en terminos de ley</t>
  </si>
  <si>
    <t xml:space="preserve">Porcentaje de resoluciones expedidas que resuelven los recursos de apelación en los términos de ley respectos a los interpuestos por los vigilados. </t>
  </si>
  <si>
    <t>Este indicador busca resolver los recursos de apelación presentados por los vigilados en términos de ley.</t>
  </si>
  <si>
    <t>Cantidades de resoluciones expedidas dentro de los términos de Ley /Cantidades de recursos recibidos) *100</t>
  </si>
  <si>
    <t>Durante el primer tirmestre se resolvieron todos los recursos de apelación en terminos de ley presentados por los vigilados, de la siguiente manera: de 19 recursos recibidos se resolvieron 19 recursos para un avance del 100% del indicador.</t>
  </si>
  <si>
    <t>N/a</t>
  </si>
  <si>
    <t>Durante el segundo tirmestre se resolvieron todos los recursos de apelación en términos de ley presentados por los vigilados, de la siguiente manera: de 27 recursos recibidos se resolvieron 27 recursos para un avance del 100% del indicador.</t>
  </si>
  <si>
    <t>Durante el tercer tirmestre se resolvieron todos los recursos de apelación en términos de ley presentados por los vigilados, de la siguiente manera: de 41 recursos recibidos se resolvieron 41 recursos para un avance del 100% del indicador.</t>
  </si>
  <si>
    <t>Durante el cuarto tirmestre se resolvieron todos los recursos de apelación en términos de ley presentados por los vigilados, de la siguiente manera: de 52 recursos recibidos se resolvieron 52 recursos para un avance del 100% del indicador.</t>
  </si>
  <si>
    <t xml:space="preserve"> Para el año 2025 se resolvieron todos los recursos de apelación en términos de ley presentados por los vigilados, de la siguiente manera: de 140 recursos recibidos se resolvieron 140 recursos para un avance del 100% del indicador.</t>
  </si>
  <si>
    <t>https://mintic.sharepoint.com/:f:/r/sites/grupoespecializadoderecursosyactuacionesadministrativas/Entregables%20Clarity%202025/2025?csf=1&amp;web=1&amp;e=g9D8Sc</t>
  </si>
  <si>
    <t>Durante el primer tirmestre se resolvieron todos los recursos de apelación en términos de ley presentados por los vigilados, de la siguiente manera: de 77 recursos recibidos se resolvieron 77 recursos para un avance del 100% del indicador.</t>
  </si>
  <si>
    <t>https://mintic.sharepoint.com/:f:/r/sites/grupoespecializadoderecursosyactuacionesadministrativas/Entregables%20Clarity%202026/2026?csf=1&amp;web=1&amp;e=KzwTNY</t>
  </si>
  <si>
    <t>GIT Apelaciones</t>
  </si>
  <si>
    <t>E1-L1-8000</t>
  </si>
  <si>
    <t xml:space="preserve"> transformación productiva, Internacionalización, acción climática</t>
  </si>
  <si>
    <t>Cat: De una economía extractivista a una sostenible y productiva: Política de Reindustrialización, hacia una economía del conocimiento, incluyente y sostenible	
Comp: Impulso a la industria de las tecnologías de la información (TI)</t>
  </si>
  <si>
    <t>Fortalecimiento de la Industria TI para la transformación productiva</t>
  </si>
  <si>
    <t>Fortalecer la Industria Digital Nacional durante el cuatrienio, para que responda a las demandas de adopción de tecnologías digitales por parte de los sectores productivos consolidando a Colombia como un país desarrollador de productos y servicios digitales.</t>
  </si>
  <si>
    <t xml:space="preserve">18. Seguimiento y evaluación del desempeño institucional </t>
  </si>
  <si>
    <t>8.2  Lograr niveles más elevados de productividad económica mediante la diversificación, la modernización tecnológica y la innovación, entre otras cosas centrándose en los sectores con gran valor añadido y un uso intensivo de la mano de obra</t>
  </si>
  <si>
    <t>Investigación, Desarrollo e Innovación en TIC</t>
  </si>
  <si>
    <t>Fortalecimiento a la transformación digital de las empresas a nivel nacional (hasta 31/12/2023)
Fortalecimiento de la Industria TI Nacional / Fortalecimiento de la Economía Digital a nivel Nacional</t>
  </si>
  <si>
    <t>Programa para la generación de habilidades digitales que promuevan la transformación</t>
  </si>
  <si>
    <t>Empresas y/o empresarios que adoptan tecnologías para la transformación digital.</t>
  </si>
  <si>
    <t>Este indicador mide la suma de empresas y/o empresarios que adoptan herramientas  tecnológicas para la transformación digital.</t>
  </si>
  <si>
    <t>Sumatoria de empresas y/o empresarios que adoptan tecnologías para la transformación digital.</t>
  </si>
  <si>
    <t>En el mes de enero se entregaron y aprobaron 1.129 beneficiarios que implementaron su solución de comercio electrónico, para le mes de febrero la supervisión aprobó 1.340 beneficiarios del proyecto, en el mes de marzo se aprobaron 1.593 beneficiarios del proyecto Tu Negocio en Línea, para un acumulado de 4.062 benerficiarios en la vigencia 2025.</t>
  </si>
  <si>
    <t>El 31 de mayo fueron presentados y aprobados 977 beneficiarios que implementaron su solución de comercio electrónico, para un acumulado de 5.039 benerficiarios en la vigencia 2025.</t>
  </si>
  <si>
    <t>Durante el tercer trimestre del año, se adelantaron las siguientes acciones: 
 - TU NEGOCIO EN LÍNEA: avanzó en la estructuración de los estudios previos y se está adelantando el proceso de contratación. 
 - CONECTA CARIBE, el cual inició en el mes de septiembre contando con 960 personas inscritas de los departamentos: Atlántico (125), Bolívar (509), Cesar (19), Córdoba (31), la Guajira (46), Magdalena (122) y Sucre (108). Al cierre de septiembre se cuenta con el primer corte de personas elegidas para empezar a capacitarse.</t>
  </si>
  <si>
    <t>TU NEGOCIO EN LÍNEA En el mes de diciembre se suscribió el contrato para ejecutar el proyecto TNL2025-2026 con el cual se beneficiarán al menos 9.503 empresarios para dar cumplimiento al indicador, El contrato se suscribio el 22 de diciembre con No.1996-2025, producto de la licitación FTIC-LP-003_2025 con la Unión Temporal Estrategia 3P. La meta se cumplirá en la vigencia 2026.
CONECTA CARIBE: Se avanzó en el proceso de capacitación de más de 4500 personas, una vez se culmine este proceso se llevará a cabo la implementación de las 5650 vitrinas, razón por la cual se realizó prórroga en el tiempo (hasta el 15 de junio de 2026).</t>
  </si>
  <si>
    <t>A lo largo de la vigencia, mas de 5 mil de empresas y emprendedores adoptaron soluciones tecnológicas para la transformación digital de sus negocios, mediante acompañamiento, formación y asistencia técnica en comercio electrónico, herramientas digitales y apropiación tecnológica. Si bien se evidencian avances relevantes en cobertura y adopción, se identifican rezagos frente a la meta anual debido a ajustes contractuales, tiempos de implementación y ampliaciones de cronogramas.</t>
  </si>
  <si>
    <t xml:space="preserve">Se presentó rezago en el cumplimiento de la meta de los proyectos y por ende del indicador PES- PEI, por las siguientes razones: 
- Tu Negocio en Linea: El contrato del proyecto TNL 2025-2026 se suscribio  el 22 de diciembre con No.1996-2025, producto de la licitación FTIC-LP-003_2025 con la Unión Temporal Estrategia 3P.  por lo cual no se contó con el tiempo necesario para la ejecución de actividades propias del proyecto para realizar la convocatoria y atender a empresarios. Se cumplirá la meta en la vigencia 2026, 
- Conecta Caribe: El proyecto enfrentó diversos problemas operativos y logísticos durante su ejecución. En zonas rurales de difícil acceso los equipos tuvieron que reprogramar actividades presenciales debido a imprevistos de conectividad y transporte, lo cual generó leves retrasos en el cronograma original. Asimismo, la coordinación de las 565 cohortes a capacitar demandó ajustes de personal y recursos. Entre otras dificultades se iniciaron inscripciones el día viernes 5 de septiembre de 2025, es decir, en el segundo semestre del año. El avance que se tuvo fue en capacitaciones, sin embargo, la capacitación no es fue la meta que se tuvo para este documento. Adicionalmente, de acuerdo a encuesta inicial la cual fue la primera actividad de la capacitación, se encontró que el 75% de los inscritos no contaba con internet, lo cual tuvo un contratiempo a la hora de avanzar rápidamente en el proyecto, especialmente en la parte de implementación de la vitrina, esto no fue contemplado en la planeación del proyecto. </t>
  </si>
  <si>
    <t>https://mintic.sharepoint.com/direccion_economia_digital/Entregables%20Clarity%202025/Forms/AllItems.aspx?id=%2Fdireccion%5Feconomia%5Fdigital%2FEntregables%20Clarity%202025%2FEntregables%20Clarity%202025%2FE1%2DL2%2D7000%2F11%2E%20Tu%20Negocio%20en%20L%C3%ADnea%20%2D%20Conpes%204129&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t>
  </si>
  <si>
    <t>Se realizó la convocatoria de registro e inscripción a Tu Negocio en Linea, dando como resultado al cierre con mas de 20.000 registros completos de los cuales se seleccionaron más de 12.000 con el fin de cumplir con la meta mínima de 9.503 beneficiarios (incluye posibles deserciones). En cuanto a la fase de asistencia y acompañamiento más de 3.500 empresarios seleccionados configuraron su tienda.</t>
  </si>
  <si>
    <t>https://mintic.sharepoint.com/:f:/r/direccion_economia_digital/Documentos%20compartidos/PLANEACI%C3%93N/PLAN%20ESTRAT%C3%89GICO%20S/2023-2026/2025/Empresas%20y%20empresarios%20que%20adoptan%20tecnolog%C3%ADas%20para%20la%20transformaci%C3%B3n%20digital/I%20TRIMESTRE?csf=1&amp;web=1&amp;e=DFrBo0</t>
  </si>
  <si>
    <t>E1-L2-7000</t>
  </si>
  <si>
    <t>Empresas y/o empresarios que adoptan tecnologías para la transformación digital.(INDICADOR DE REZAGO)</t>
  </si>
  <si>
    <t>Programas de capacitación para el desarrollo de habilidades en la generación de negocios digitales </t>
  </si>
  <si>
    <t>Número de ciudadanos con herramientas para el emprendimiento digital</t>
  </si>
  <si>
    <t>Este indicador mide la cantidad de personas beneficiadas con herramientas generando habilidades y capacidades tecnológicas para potencializar la mentalidad del ecosistema de emprendimiento digital de Colombia.</t>
  </si>
  <si>
    <t>Número de personas capacitadas en emprendimiento digital</t>
  </si>
  <si>
    <t>Se trabaja en la planeación de los proyectos que se llevarán a cabo en la vigencia 2025 mediante los cuales se beneficiarán 16.000 personas con herramientas para el desarrollo de habilidades en la generación de negocios digitales.</t>
  </si>
  <si>
    <t xml:space="preserve">Durante el segundo semestre del año, se adelantaron las siguientes acciones:
CREA DIGITAL: se firmó convenio interadministrativo con CoCrea e inició la ejecución del proyecto. Se está trabajando en la estructuración de la Línea 2 Fortalecimiento de capacidades mediante la cual se beneficiarán 1.000 personas interesadas en la industria creativa digital, mediante un programa estructurado de 
formación y acompañamiento especializado, ejecutado a través de webinars virtuales sincrónicos.
EMPRENDIMIENTO DIGITAL: Durante los días 25 y 26 de junio se llevaron a cabo con éxito dos talleres de transferencia de conocimiento enfocados en temas estratégicos de transformación digital, orientados a modelos de negocio y turismo, respectivamente. Estas jornadas formativas contaron con una participación destacada, alcanzando un total de 1.877 asistentes en el primer taller y 378 en el segundo, lo que evidencia el alto interés y compromiso de los actores del ecosistema frente a la adopción de herramientas digitales para el fortalecimiento empresarial y sectorial. </t>
  </si>
  <si>
    <t xml:space="preserve">Durante el tercer semestre del año, se adelantaron las siguientes acciones:
-Crea Digital: En el marco del programa Crea Digital 2025, como parte de la línea de Fortalecimiento de Capacidades, se dio inicio a sus acciones con la realización de dos webinars internacionales en alianza con la Cumbre del Jaguar liderada por CoCrea. Con estas primeras acciones se dio inicio a la ruta de seguimiento a los beneficiarios de la industria digital, orientada a su actualización en competencias y a la apropiación de tecnologías emergentes. Durante el mes de septiembre se avanzó en la planeación del ciclo de webinars denominado “Convergencias”, programado para el mes de octubre y se realizaron las coordinaciones necesarias para la posible participación en dos espacios de gran relevancia en el marco de Colombia 4.0.
-Emprendimiento Digital: Se han realizado 13 talleres los cuales abordaron temáticas clave de innovación, transformación digital, financiera, de ciberseguridad y de comunicación estratégica. Los espacios formativos fueron: “Crea, Publica, Viraliza: El Poder de la inteligencia artificial en la Era del Contenido”, “De Cero a Profe IA: La inteligencia artificial a la orden del proceso enseñanza–aprendizaje humano y multicultural”, “Realidad Virtual como Estrategia de Conexión y Formación en el Agro”, “Finanzas sin miedo: Tomemos decisiones de dinero con cabeza fría”, “Ciberseguridad pa’ todo el mundo: La IA ya está aquí, ¿la entiendes o te va a engañar?” y “Cómo hablar con propósito sobre mi emprendimiento”. Adicionalmente, se realizaron 7  enfocados en explorar nuevas áreas y nichos digitales en sectores como energía, agro, defensa y comercio. Las temáticas desarrolladas en estos espacios fueron: “Energía renovable inteligente en la era de la tecnología profunda”, “Diseño centrado en las personas para productos digitales en entornos agroalimentarios”, “Cómo hablar con propósito sobre mi emprendimiento”, “Estrategias que protegen: toma de decisiones en el sector defensa basada en datos”, e “Impulsa tus ventas y servicios potenciando tu marca personal”. </t>
  </si>
  <si>
    <t>Una vez finalizados los procesos deformación y acompañamiento durante la vigencia 2025, se obtuvieron los siguientes resultados:
CREA DIGITAL a través de la línea de fortalecimiento de capacidades se benefició a 2.609 personas de la industria digital mediante talleres, workshops, conferencias y espacios formativos especializados orientados al desarrollo de capacidades técnicas, creativas y estratégicas. Los procesos abordaron temáticas como inteligencia artificial aplicada a la creación audiovisual, cine y tecnología, marketing digital, promoción de contenidos y reflexión ética sobre el uso de tecnologías emergentes.
EMPRENDIMIENTO DIGITAL se desarrolló una estrategia integral de formación y acompañamiento que combinó acciones técnicas y espacios especializados para cerrar brechas de conocimiento, promover la apropiación tecnológica y fortalecer el ecosistema de innovación y emprendimiento digital del país. Se implementó una ruta de entrenamientos de alta aplicabilidad para el sector productivo, con énfasis en el uso práctico de tecnologías como Inteligencia Artificial y Realidad Virtual, así como en nichos técnicos de alto valor, deep tech y toma de decisiones basadas en datos. De manera complementaria, se abordaron capacidades clave para la sostenibilidad de los emprendimientos, incluyendo finanzas, ciberseguridad, ética tecnológica, comunicación efectiva y upskilling. La estrategia tuvo cobertura nacional, operó bajo un modelo híbrido y se apoyó en un kit de herramientas formativas, desarrollando más de 100 talleres y beneficiando a 17.035 ciudadanos y emprendedores.</t>
  </si>
  <si>
    <t>Se superaron las metas previstas para la vigencia en cuanto a ciudadanos con herramientas para el emprendimiento digital alcanzando mas de 19 mil beneficiados, gracias a la ejecución de rutas formativas, talleres especializados y procesos de fortalecimiento de capacidades en tecnologías emergentes, innovación, gestión empresarial y sostenibilidad. El modelo híbrido y la cobertura nacional permitieron un impacto positivo y un sobrecumplimiento del indicador.</t>
  </si>
  <si>
    <t xml:space="preserve">Se presentó sobrecumplimiento en el cumplimiento de la meta de personas de la industria digital beneficiadas mediante el proyecto Emprendimiento Digital y por ende del indicador PES- PEI, por las siguientes razones: 
Durante la vigencia y en el marco del componente de fortalecimiento de actores regionales del programa de emprendimiento digital, se implementó una agenda de intervención territorial orientada a la aplicación práctica de habilidades digitales mediante talleres especializados en modalidades presencial, híbrida y virtual. Las acciones de formación se estructuraron en tres ejes temáticos que ofrecieron una cobertura integral del ciclo de los emprendimientos digitales: apropiación de inteligencia artificial para la productividad, con énfasis en la creación, diseño y comercialización de soluciones con IA; fortalecimiento en marketing digital y tracción comercial; y modelado de negocio e innovación con propósito, enfocado en la ideación, prototipado y definición de modelos de negocio sostenibles. </t>
  </si>
  <si>
    <t>https://mintic.sharepoint.com/direccion_economia_digital/Entregables%20Clarity%202025/Forms/AllItems.aspx?id=%2Fdireccion%5Feconomia%5Fdigital%2FEntregables%20Clarity%202025%2FEntregables%20Clarity%202025%2FE1%2DL2%2D7000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t>
  </si>
  <si>
    <t>En el primer trimestre se firmaron los convenios interadministrativos 1088, 1089 y 777 de 2026 para el desarrollo de los proyectos Crea Digital, Colombia 5.0 y Emprendimiento Digital.
Crea Digital: formalizó el Plan de Fortalecimiento, el cual iniciará ejecución durante abril y con el que se espera beneficiar durante el 2026 a 1.000 personas con conocimientos transmitidos a través de webinars.
Emprendimiento Digital: se realizaron 9 talleres presenciales en 7 ciudades: Tolú, Lorica, Manizales, Medellín, Bello, Barranquilla y Riohacha. Asimimo, 3 talleres virtuales. En total se han beneficiado a 606 ciudadanos y/o emprendedores digitales o de base tecnológica.
Colombia 5.0: se realizaron los eventos en Manizales y Medellín. Se encuentran en depuración las bases de datos para contar con cifras de participación.</t>
  </si>
  <si>
    <t>https://mintic.sharepoint.com/:f:/r/direccion_economia_digital/Documentos%20compartidos/PLANEACI%C3%93N/PLAN%20ESTRAT%C3%89GICO%20S/2023-2026/2026/Ciudadanos%20con%20herramientas%20para%20el%20emprendimiento%20digital/I%20TRIMESTRE?csf=1&amp;web=1&amp;e=hebTNe</t>
  </si>
  <si>
    <t>Programas de acompañamiento, asistencia técnica y financiación para la Industria Digital</t>
  </si>
  <si>
    <t>Número de empresas de la Industria Digital fortalecidas para impulsar la transformación productiva del país.</t>
  </si>
  <si>
    <t xml:space="preserve">Este indicador mide la suma de empresas beneficiadas con programas de acompañamiento, asistencia técnica o financiación para la Industria Digital, con el fin de impulsar la transformación productiva del país. </t>
  </si>
  <si>
    <t xml:space="preserve">Sumatoria de empresas beneficiadas con programas de acompañamiento, asistencia técnica o financiación para la Industria Digital, con el fin de impulsar la transformación productiva del país. </t>
  </si>
  <si>
    <t xml:space="preserve">Se trabaja en la planeación de los proyectos que se llevarán a cabo en la vigencia 2025  mediante los cuales se beneficiaran 432 empresas con programas de acompañamiento, asistencia técnica o financiación para la Industria Digital, con el fin de impulsar la transformación productiva del país. </t>
  </si>
  <si>
    <t>Durante el segundo semestre del año, se adelantaron las siguientes acciones:
CREA DIGITAL: Se firmó convenio interadministrativo con CoCrea e inició la ejecución del proyecto. Se dio apertura a la inscripción en la convocatoria el 26 de junio.
COLOMBIA 4.0: Se firmó convenio interadministrativo con Teveandina para el desarrollo del proyecto. Se están realizando los trámites pertinentes para el perfeccionamiento del convenio y poder iniciar la ejecución.
EMPRENDIMIENTO DIGITAL: Se aprobó en comité de contratación la suscripción de un convenio interadministrativo con iNNpulsa para el desarrollo del proyecto.
INTERNACIONALIZACIÓN:  Se firmó convenio interadministrativo con PorColombia para el desarrollo del proyecto. Se están realizando los trámites pertinentes para el perfeccionamiento del convenio y poder iniciar la ejecución.</t>
  </si>
  <si>
    <t>Durante el tercer semestre del año, se adelantaron las siguientes acciones:
-Crea Digital: Se realizó el proceso de convocatoria que tuvo como resultado la selección de los 18 beneficiarios, con la publicación, el 3 de septiembre, de la lista para las 4 categorías de la convocatoria. Durante las semanas siguientes se adelantó el proceso de formalización de la Asistencia Técnica con cada beneficiario.
-Colombia 4.0: inició la gira de Colombia 4.0 en Villavicencio,-Meta: 21 y 22 de agosto​, continuando con Popayán-Cauca: 27 y 28 de agosto​, Neiva-Huila: 11 y 12 de septiembre​, Tunja-Boyacá: 18 y 19 de septiembre​ y Cúcuta-Norte de Santander: 25 y 26 de septiembre .
-Emprendimiento Digital: se firmó e inició ejecución el  convenio interadministrativo 1648 con Fiducoldex / iNNpulsa, mediante el cual se llevarán a cabo las actividades del proyecto de emprendimiento digital.
-Internacionalización: las empresas de la industria digital colombiana participaron en eventos internacionales y actividades de capacitación como Gamescom, Colombia Startup Week, Semana de inmersión en el mercado japonés, Capacitación sobre costeo y pricing para la exportación de servicios, Misión exploratoria a Miami, Entrenamiento en Pitch comercial, PIXELATL, CLAB y MSP Summit.</t>
  </si>
  <si>
    <t>Una vez finalizados los procesos de asistencia técnica y acompañamiento durante la vigencia 2025, se obtuvieron los siguientes resultados:
Colombia 4.0: en el marco de los 11 encuentros realizados en los departamentos de Cauca, Meta, Boyacá, Huila, Cesar, Norte de Santander, Putumayo, Atlántico, Valle del Cauca, Antioquia y Bogotá, se beneficiaron 114 empresas mediante espacios de muestra empresarial, relacionamiento y gestión comercial. Como resultado, el 76% de las empresas generó nuevas alianzas comerciales, el 75% estableció contactos comerciales y el 84% fortaleció su visibilidad y posicionamiento.
Internacionalización: se beneficiaron 455 empresas a través de formación, acompañamiento y participación en espacios internacionales de negocios, inversión y relacionamiento estratégico, orientados a fortalecer capacidades exportadoras, generar ventas internacionales recurrentes y acceder a inversión extranjera directa.
Emprendimiento Digital: se fortalecieron 252 empresas, mediante el desarrollo de capacidades empresariales, programas regionales de incubación y el acompañamiento en la estructuración e iteración de modelos de negocio.
Crea Digital: se beneficiaron 18 empresas mediante un esquema integral de acompañamiento para el desarrollo de contenidos creativos digitales en las categorías de series digitales animadas, videojuegos, narrativas transmedia y grupos étnicos.</t>
  </si>
  <si>
    <t>Durante la vigencia se fortalecieron 839 empresas del sector digital y creativo mediante procesos de asistencia técnica, acompañamiento especializado, participación en eventos nacionales e internacionales y desarrollo de capacidades productivas y comerciales. El indicador presenta un sobrecumplimiento, reflejando avances en innovación, internacionalización y competitividad de las empresas beneficiadas, contribuyendo a la transformación productiva del país. Alcanzando 3720 empresas de la Industria Digital fortalecidas para impulsar la transformación productiva del país, lo cual supera la meta planteada para el cuatrenio de 3.405.</t>
  </si>
  <si>
    <t>Se presentó sobrecumplimiento en el cumplimiento de la meta de empresas de la industria digital beneficiadas y por ende del indicador PES- PEI, por las siguientes razones: 
- Colombia 4.0: La participación de un mayor número de empresas de la industria digital en las muestras comerciales de Colombia 4.0 se vio impulsada por el trabajo de articulación con actores regionales de los ecosistemas de innovación digital. Este relacionamiento fortaleció la convocatoria, amplió el alcance de las muestras comerciales y mejoró el acompañamiento a las empresas, lo que se tradujo en una mayor demanda calificada. En el desarrollo de los 11 encuentros se beneficiaron 114 empresas de la industria digital, sin requerir ampliación presupuestal y sin afectar la operación ni la calidad del componente.
- Internacionalización: El mayor número de empresas de la industria digital beneficiadas en el proyecto respondió al alcance logrado en las actividades de formación, impulsado por el interés de las empresas de la industria digital en fortalecer sus capacidades para acceder y posicionarse en mercados internacionales. La metodología de realización de estos espacios permitió ampliar la participación sin generar impactos adicionales en los costos, optimizando el efecto de la intervención. Asimismo, en las actividades comerciales y de inversión de carácter internacional, la gestión con los organizadores y aliados estratégicos generó eficiencias que hicieron posible beneficiar a un mayor número de empresas, sin afectar el presupuesto general ni la calidad del proyecto.
- Emprendimiento Digital: A través del programa de emprendimiento digital se impulsó el desarrollo de ecosistemas de innovación y emprendimiento mediante el fortalecimiento de capacidades de actores regionales y empresas de la industria digital, con énfasis en la economía popular y la reindustrialización. Se implementaron dos componentes: fortalecimiento de actores regionales, que apoyó a 18 actores en 16 departamentos para desarrollar programas de incubación de emprendimientos digitales, y fortalecimiento de empresas de la industria digital, que contempló el acompañamiento en la conceptualización e iteración de sus modelos de negocio mediante mentorías, consultorías y herramientas digitales. Actualmente, se están consolidando las cifras de empresas y emprendimientos impactados a través de este componente.</t>
  </si>
  <si>
    <t>Cat: Fortalecimiento institucional como motor de cambio para recuperar la confianza de la ciudadanía y para el fortalecimiento del vínculo Estado Ciudadanía Comp: Gobierno digital para la gente</t>
  </si>
  <si>
    <t>Fortalecimiento de los contenidos audiovisuales de la televisión pública.</t>
  </si>
  <si>
    <t>Aumentar la oferta de contenidos audiovisuales con valor público que respondan a la identidad, necesidades y preferencias de los colombianos</t>
  </si>
  <si>
    <t>Contenidos audiovisuales</t>
  </si>
  <si>
    <t>Número de contenidos audiovisuales producidos, transmitidos y/o emitidos a través de las pantallas de la televisión pública nacional</t>
  </si>
  <si>
    <t>Mide el número de contenidos audiovisuales producidos, transmitidos y/o emitidos a través de las pantallas de Señal Colombia y Canal Institucional que promuevan y fortalezcan el desarrollo cultural, democrático, educativo y ciudadano de sus audiencias.</t>
  </si>
  <si>
    <t>Sumatoria de contenidos audiovisuales producidos, transmitidos y/o emitidos a través de las pantallas de la televisión pública nacional</t>
  </si>
  <si>
    <t>Al cierre del I trimestre de 2025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2025. Frente al avance estipulado para el periodo de medición, se reporta la generación de los siguientes contenidos por canal:
- Señal Colombia: 4 contenidos
- Canal Institucional: 3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t>
  </si>
  <si>
    <t>No aplica rezago teniendo en cuenta que se da cumplimiento a la meta establecida al cierre del I trimestre según programación realizada.</t>
  </si>
  <si>
    <t>Al cierre del II trimestre de 2025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2025. Frente al avance estipulado para el periodo de medición, se reporta la generación de los siguientes contenidos por canal:
- Señal Colombia: 8 contenidos
- Canal Institucional: 3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 Al cierre del II trimestre se reporta un acumulado en la vigencia de 18 contenidos audiovisuales, producidos y emitidos a través de las pantallas de la televisión pública nacional.</t>
  </si>
  <si>
    <t>No aplica rezago teniendo en cuenta que se da cumplimiento a la meta establecida al cierre del II trimestre según programación realizada.</t>
  </si>
  <si>
    <t>Al cierre del II trimestre de 2025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2025. Frente al avance estipulado para el periodo de medición, se reporta la generación de los siguientes contenidos por canal:
- Señal Colombia: 5 contenidos
- Canal Institucional: 4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 Al cierre del III trimestre se reporta un acumulado en la vigencia de 27 contenidos audiovisuales, producidos y emitidos a través de las pantallas de la televisión pública nacional.</t>
  </si>
  <si>
    <t>No aplica rezago teniendo en cuenta que se da cumplimiento a la meta establecida al cierre del III trimestre según programación realizada.</t>
  </si>
  <si>
    <t xml:space="preserve">Al cierre de la vigencia 2025,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2025. Frente al avance estipulado para el periodo de medición, se reporta la generación de los siguientes contenidos por canal:
- Señal Colombia: 4 contenidos
- Canal Institucional: 3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 Con lo anterior, se da cumplimiento a la meta de 34 contenidos de TV públicaestablecidos para la vigencia 2025. </t>
  </si>
  <si>
    <t>Desde RTVC Sistema de Medios Públicos, se dio cumplimiento a las metas establecidas para la iniciativa en la vigencia 2025 en referencia a la emisión de contenidos en las pantallas de TV pública nacional, Señal Colombia y Canal Institucional.</t>
  </si>
  <si>
    <t>No aplica, teniendo en cuenta el cumplimniento de la meta establecida para la vigencia 2025, según programación establecida.</t>
  </si>
  <si>
    <t>En proceso de recopilación</t>
  </si>
  <si>
    <t>Al cierre del I trimestre de 2026 desde RTVC se reporta que se llevaron a cabo contrataciones de los diferentes equipos de producción, autopromos, digital y de apoyo operacional administrativo, financiero y jurídico, necesarios para realizar la planeación, estructuración, contratación y diseño, de las diferentes modalidades de producción y adquisición de contenidos afines a la misionalidad de los canales para la vigencia 2026. 
Frente al avance estipulado para el periodo de medición, se reporta la generación de los siguientes contenidos por canal:
- Señal Colombia: 9 contenidos
- Canal Institucional: 4 contenidos
Es importante mencionar que los canales de la TV pública nacional mostraron un notable   crecimiento en audiencia y cuota de pantalla reflejada en los aumentos de rating y cuota de pantalla.  Lo anterior gracias a la incorporación de nuevos contenidos en las diversas franjas y la presencia en importantes eventos culturales que reforzaron la conexión con la audiencia y consolidando así la estrategia  convergente de RTVC.</t>
  </si>
  <si>
    <t>No aplica rezago teniendo en cuenta el cumplimiento de la meta de acuerdo con la programación realizada. Se evidencia un sobrecumplimiento de acuerdo con las gestiones realiadas por la Subgerencia de Televisión del Sistema de Medios Públicos en la incorporación de contenidos en nuevas franjas.</t>
  </si>
  <si>
    <t>INRAVISION</t>
  </si>
  <si>
    <t>E1-L2-8000</t>
  </si>
  <si>
    <t>Unidades funcionales de televisión fortalecidas</t>
  </si>
  <si>
    <t>Número de unidades funcionales de televisión fortalecidas mediante la reposición e implementación de equipos y sistemas de televisión</t>
  </si>
  <si>
    <t>META CUMPLIDA EN LA VIGENCIA 2023</t>
  </si>
  <si>
    <t>Cat: Fortalecimiento institucional como motor de cambio para recuperar la confianza de la ciudadanía y para el fortalecimiento del vínculo Estado-Ciudadanía
Comp: Gobierno digital para la gente</t>
  </si>
  <si>
    <t>Fortalecimiento de la programación de la radio pública</t>
  </si>
  <si>
    <t>Fortalecer las plataformas de las emisoras de la radio pública nacional a través de la realización de contenidos con valor público que generen identidad y auto representación</t>
  </si>
  <si>
    <t>Industria, innovación e infraestructura</t>
  </si>
  <si>
    <t>Contenidos para las plataformas de emisoras nacionales descentralizadas</t>
  </si>
  <si>
    <t>Horas de contenidos al aire y especiales, nacionales y descentralizados generados</t>
  </si>
  <si>
    <t xml:space="preserve">RTVC sus emisoras; Radio Nacional de Colombia y Radiónica deben ofrecer una programación radial diversa cultural, entretenida y de interés que difunda la cultura, la ciencia y promueven la generación de una sociedad mejor informada y con espacios para el reconocimiento de sus saberes. En este sentido, las emisoras de RTVC producen y realizan horas de contenidos de alta calidad dedicados a la actualidad de nuestro país y al desarrollo de las actividades culturales, artísticas, medioambientales y tecnológicas de Colombia y el mundo. Este indicador permite conocer el número de horas de programación desde las regiones y para las regiones, aprovechando la infraestructura que ha construido para ello y a la vez la necesidad de generar espacios que sean de real interés de las regiones. </t>
  </si>
  <si>
    <t>Sumatoria de Horas de contenidos al aire y especiales, nacionales y descentralizados generados en la vigencia</t>
  </si>
  <si>
    <t>Al cierre del I trimestre de 2025, la Subgerencia de Radio de RTVC a través de sus emisoras, generó un total acumulado de 8.748 horas de contenidos. A continuación, se desagrega las horas generadas por emisora:
• Radio Nacional de Colombia: 2.254 horas
• Radiónica: 1.523 horas
• Emisoras de Paz: 4.701 horas
No se presenta rezago teniendo en cuenta que se cumple la meta del trimestre de acuerdo con la programación realizada.</t>
  </si>
  <si>
    <t>Al cierre del II trimestre de lavigencia 2025, RTVC Sitema de Medios Públicos a través de sus emisoras, reporta un avance acumulado de 21072,2 horas de contenidos especiales, nacionales y descentralizadas. 
De acuerdo con lo amterior, se evidencia cumplimiento frente a las metas que han sido programadas para 2025.</t>
  </si>
  <si>
    <t>Durante el l III trimestre de lavigencia 2025, RTVC Sitema de Medios Públicos a través de sus emisoras, reporta un avance acumulado de 15295,5 horas de contenidos especiales, nacionales y descentralizadas. 
De acuerdo con lo amterior, se evidencia cumplimiento frente a las metas que han sido programadas para 2025 y un acumulado al cierre del II trimestre de 36367 horas de contenido.</t>
  </si>
  <si>
    <t>Para el periodo de medición, se reportan de manera preliminar los datos de emisoras al cierre del mes de noviembre. Desde la Subgerencia de Radio de RTVC, se generaron un total de 4.419,5 horas de contenidos esepciales, nacionales desde las emisoras descentralizadas. No obstante se está reportando sólo el mes de noviembre, quedando pendiente el dato de diciembre, se evidencia el cumplimiento de la meta de la vogencia 2025, al registrar un acumulado de 44.687,7 horas totales durante la misma de un total de 44.200 programadas. Una vez se tengan los datos de diciembre, se actualizará en el aplicativo CLARITY.</t>
  </si>
  <si>
    <t xml:space="preserve">
Las emisoras del Sistema de Medios Públicos, lograron aumentar la oferta de contenidos con valor público por medio de la producción y publicación de contenidos diferenciales a partir de los procesos 
de investigación para sus plataformas.
RTVC mediante el posicionamiento de sus emisoras, reporta el cumplimiento de la iniciativa dado el avance de las metas de sus emisoras y la cobertura poblacional.</t>
  </si>
  <si>
    <t>El sobrecumplimiento en la meta establecida está representado en la gestión realizada desde RTVC y la Subgerencia de Radio, en el fortalecimiento de los equipos que conforman los estudios descentralizados de las emisoras del Sistema de Medios Públicos.</t>
  </si>
  <si>
    <t>Al cierre del I trimestre de 2026, la Subgerencia de Radio de RTVC a través de sus emisoras, generó un total acumulado de 5.168 horas de contenidos. Las horas reportadas corresponden a los estudios descentralizados (Radio Nacional y Radionica) así como emisoras de paz.
No se presenta rezago teniendo en cuenta que se cumple la meta del trimestre de acuerdo con la programación realizada.</t>
  </si>
  <si>
    <t>No aplica rezago teniendo en cuenta el cumplimiento de la meta de acuerdo con la programación realizada. Se evidencia un sobrecumplimiento de acuerdo con las gestiones realiadas por la Subgerencia de Radio del Sistema de Medios Públicos en la incorporación de nuevos contenidos en las emisoras del Sistema de Medio Públicos.</t>
  </si>
  <si>
    <t>E1-L2-9000</t>
  </si>
  <si>
    <t>Porcentaje de cobertura poblacional de emisoras del sistema de medios públicos incluídas emisoras de paz</t>
  </si>
  <si>
    <t>Permite conocer la cobertura de la población del territorio colombiano frente a las emisoras del sistema (FM) incluídas las emisoras de paz implementadas</t>
  </si>
  <si>
    <t>Porcentaje de cobertura poblacional de emisoras del sistema de medios públicos incluidas emisoras de paz</t>
  </si>
  <si>
    <t>Indicador formulado para reporte anual según programación.</t>
  </si>
  <si>
    <t>No aplica rezago teniendo en cuenta que el indicador se programó con frecuencia anual.</t>
  </si>
  <si>
    <t xml:space="preserve">De acuerdo con el seguimiento realizado desde la Dirección de Tecnologías Convergentes, se reporta un porcentaje de cobertura poblacional de emisoras del de FM del Ssitema de Medios Públicos, incluidas emisoras de paz, del 88.6% . Esto se ve reflejado en aspectos como que en Radio Nacional de Colombia sigue consolidando su crecimiento en oyentes con calidad en su información, con transmisiones de eventos deportivos y culturales en directo, y emitiendo y dando voz a la gente desde más de 70 lugares, en todas las regiones, donde están las frecuencias de la emisora pública en todo el país, logrando fidelizar más y más audiencia dentro de un inmenso abanico de posibilidades de radio comercial y alternativa. </t>
  </si>
  <si>
    <t xml:space="preserve">RTVC reporta el cumplimiento de la meta establecida para la vigencia mediante la consolidación y crecimiento de sus oyentes con calidad en su información, con transmisiones de eventos deportivos y culturales en directo, y emitiendo y dando voz a la gente desde más de 70 lugares, en todas las regiones, donde están las frecuencias de la emisora pública en todo el país, logrando fidelizar más y más audiencia dentro de un inmenso abanico de posibilidades de radio comercial y alternativa. </t>
  </si>
  <si>
    <t>No aplica. Indicador de frecuencia de reporte anual.</t>
  </si>
  <si>
    <t>Nuevos contenidos de radio producidos y emitidos</t>
  </si>
  <si>
    <t>La Radio pública a través de sus emisoras debe responder a las dinámicas que plantean las coyunturas informativas y a la vez fomentar la comprensión de los hechos. Por eso, corresponde a RTVC y sus emisoras, generar contenidos, que acompañen y expliquen los distintos eventos y/o situaciones que interpelan al país, por eso esta actividad asociada al indicador hace referencia a los contenidos especiales como la investigación (AIRE) de la parrilla de programación de las emisoras de la radio pública.</t>
  </si>
  <si>
    <t>Sumatoria de nuevos contenidos de radio producidos radio producidos y emitidos en la vigencia</t>
  </si>
  <si>
    <t>Al cierre del I trimestre de 2025, la Subgerencia de Radio de RTVC a través de sus emisoras, generó un total 6 nuevos contenidos de radio producidos y emitidos así:
• Radio Nacional de Colombia: 6 contenidos</t>
  </si>
  <si>
    <t>Durante el II trimestre de 2025, la Subgerencia de Radio de RTVC Sistema de Medios Públicos, a través de sus emisoras, generó un total de 36 nuevos contenidos de radio producidos y emitidos.
Con lo anterior, se reporta un acumulado de 42 nuevos contenidos de radio producidos y emitidos y se evidencia un cumplimiento frente a las metas que se han programado para la vigencia 2025.</t>
  </si>
  <si>
    <t>Durante el III trimestre de 2025, la Subgerencia de Radio de RTVC Sistema de Medios Públicos, a través de sus emisoras, generó un total de 45 nuevos contenidos de radio producidos y emitidos.
Con lo anterior, se reporta un acumulado de 87 nuevos contenidos de radio producidos y emitidos y se evidencia un cumplimiento frente a las metas que se han programado para la vigencia 2025.</t>
  </si>
  <si>
    <t>Para el periodo de medición, se reportan de manera preliminar los datos de emisoras al cierre del mes de noviembre. Desde la Subgerencia de Radio de RTVC, se generaron un total de 30 nuevos contenidos de radio producidos y emitidos desde las emisoras del Sistema de Medios Públicos.  No obstante se está reportando sólo los  meses de octubre y noviembre, quedando pendiente el dato de diciembre, se evidencia el cumplimiento de la meta de la vogencia 2025, al registrar un acumulado de 117 contenidos totales durante la misma de un total de 61 programados. Una vez se tengan los datos de diciembre, se actualizará en el aplicativo CLARITY.</t>
  </si>
  <si>
    <t>Durante la vigencia 2025  las emisoras de RTVC realizaron la creación y cumplimiento del cronograma correspondiente a la producción de los  contenidos especiales e investigaciones a traves de las plataformas de Radio Nacional de Colombia y Radiónica.</t>
  </si>
  <si>
    <t>El sobrecumplimiento en la meta establecida está representado en la gestión realizada desde RTVC y la Subgerencia de Radio, en el fortalecimiento de los equipos que conforman las emisoras del Sistema de Medios Públicos para la generación de nuevos contenidos de radio para ser producidos y emitidos.</t>
  </si>
  <si>
    <t>Al cierre del I trimestre de 2026, la Subgerencia de Radio de RTVC a través de sus emisoras, generó un total 6 nuevos contenidos de radio producidos y emitidos así:
• Radio Nacional de Colombia y Radionica: 15 contenidos</t>
  </si>
  <si>
    <t>No aplica rezago teniendo encuenta el cumplimiento de la meta según programación realizada.</t>
  </si>
  <si>
    <t>Contenidos digitales generados</t>
  </si>
  <si>
    <t>Número de contenidos digitales generados</t>
  </si>
  <si>
    <t>Las emisoras de la radio pública realizan el diseño, producción y divulgación de contenidos convergentes que permiten expandir el espectro de desarrollo de la radio, teniendo en cuenta que un alto componente del consumo actual de la radio, se realiza a través de las plataformas digitales, (páginas web, plataformas digitales y redes sociales) en las mismas se requiere realizar una serie de investigaciones especiales que ampliarán nuestros contenidos en el reconocimiento de los principios democráticos, la diversidad cultural y socioeconómica del país, así como de las oportunidades que la institucionalidad ofrece a los ciudadanos.</t>
  </si>
  <si>
    <t>Número de contenidos digitales generados en la vigencia</t>
  </si>
  <si>
    <t xml:space="preserve">Al cierre del I trimestre de 2025, la Subgerencia de Radio de RTVC a través de sus emisoras, generó un total de 1.885 contenidos digitales publicados, desagregados así por emisora: 
• Radio Nacional de Colombia: 1.738 contenidos
• Radiónica: 147 contenidos
Frente a la programación, se presenta un rezago de 113 contenidos teniendo en cuenta  los equipos que generan los contenidos se terminaron de conformar en el mes de marzo. Lo anterior no afectará el cumplimiento de la meta establecida para la vigencia y el indicador se nivelará en el transcurso del II trimestre de 2025. </t>
  </si>
  <si>
    <t xml:space="preserve">Frente a la programación, se presenta un rezago de 113 contenidos teniendo en cuenta  los equipos que generan los contenidos se terminaron de conformar en el mes de marzo. Lo anterior no afectará el cumplimiento de la meta establecida para la vigencia y el indicador se nivelará en el transcurso del II trimestre de 2025. </t>
  </si>
  <si>
    <t>Durante el II trimestre de 2025, la Subgerencia de Radio de RTVC Sistema de Medios Públicos, a través de sus emisoras, generó un total de 7126 contenidos digitales
Con lo anterior, se reporta un acumulado de 9011 contenidos digitales generados, evidenciando el cumplimiento de la meta frente a las programaciones establecidas para la vigencia.</t>
  </si>
  <si>
    <t>Durante el III trimestre de 2025, la Subgerencia de Radio de RTVC Sistema de Medios Públicos, a través de sus emisoras, generó un total de 7.934 contenidos digitales
Con lo anterior, se reporta un acumulado de 16.945 contenidos digitales generados, evidenciando el cumplimiento de la meta frente a las programaciones establecidas para la vigencia.</t>
  </si>
  <si>
    <t>Para el periodo de medición, se reportan de manera preliminar los datos de emisoras al cierre del mes de noviembre. Desde la Subgerencia de Radio de RTVC, se generaron un total de 1944 contenidos digitales en las plataformas de radio del Sistema de Medios Públicos.  No obstante se está reportando sólo el mes de noviembre, quedando pendiente el dato de diciembre, se evidencia el cumplimiento de la meta de la vogencia 2025, al registrar un acumulado de 18.889  contenidos digitlaes totales durante la misma de un total de 13.200 programados. Una vez se tengan los datos de diciembre, se actualizará en el aplicativo CLARITY.</t>
  </si>
  <si>
    <t>La generación de parrillas mensuales de contenidos convergentes así como la asignación de recursos al inicio de la vigencia para una producción oportuna de contenidos en las plataformas digitales del Sistema de Medios Públicos, permitieron el cumplimiento de la meta establecida para RTVC en la vigencia 2025.</t>
  </si>
  <si>
    <t>El sobrecumplimiento en la meta establecida está representado en la gestión realizada desde RTVC y la Subgerencia de Radio, en el fortalecimiento de los equipos que conforman las emisoras del Sistema de Medios Públicos para la generación de contenidos digitales.</t>
  </si>
  <si>
    <t xml:space="preserve">Al cierre del I trimestre de 2026, la Subgerencia de Radio de RTVC a través de sus emisoras Radion nacional y Radionica, generó un total de 2.484 contenidos digitales publicados, en sus platafromas digitales. Se evidencia el cumplimiento de la meta de acuerdo con la gestión realizada para la generación de contenidos digitales en las emisoras. </t>
  </si>
  <si>
    <t xml:space="preserve">Se evidencia el cumplimiento de la meta de acuerdo con la gestión realizada para la generación de contenidos digitales en las emisoras. </t>
  </si>
  <si>
    <t>Emisoras de FM, de interés público clase "C" en las zonas más afectadas por el conflicto, a partir de la definición de los puntos geográficos</t>
  </si>
  <si>
    <t>Número de emisoras de FM implementadas de interés público clase "C" en las zonas más afectadas por el conflicto, en cumplimiento del PMI</t>
  </si>
  <si>
    <t>Este indicador permite hacer seguimiento y control a la implementación de las estaciones y estudios de radio en el territorio colombiano, en el marco del cumplimiento del numeral 6,5 “Herramientas de difusión y comunicación” del acuerdo de paz.</t>
  </si>
  <si>
    <t>Sumatoria de emisoras de FM implementadas en la vigencia</t>
  </si>
  <si>
    <t>META CUMPLIDA EN LA VIGENCIA 2024</t>
  </si>
  <si>
    <t>Fortalecimiento institucional como motor de cambio para recuperar la confianza de la ciudadanía y para el fortalecimiento del vínculo Estado-Ciudadanía</t>
  </si>
  <si>
    <t>Fortalecimiento del Operador Postal Oficial</t>
  </si>
  <si>
    <t xml:space="preserve">Desarrollar estrategias que fortalezcan al Operador Postal como prestador de servicios que aporten al desarrollo del sector. </t>
  </si>
  <si>
    <t>No relacionan</t>
  </si>
  <si>
    <t>Mayor penetración en el sector gobierno</t>
  </si>
  <si>
    <t>Estrategia jurídica y operativa</t>
  </si>
  <si>
    <t>Con este indicador se busca tener acercamientos con Gobierno, y entidades, de manera que se puedan materializar acciones que permitan el fortalecimiento de la empresa como Operador Postal Oficial.</t>
  </si>
  <si>
    <t>Una estrategia jurídico - operativa disponible.</t>
  </si>
  <si>
    <t xml:space="preserve">Indicador de medición anual </t>
  </si>
  <si>
    <t>Indicador de medición anual</t>
  </si>
  <si>
    <t xml:space="preserve">Acercamientos con entidades de gobierno para fortalecer alianzas estratégicas. Dentro de las que se destacan en el último trimestre del año se encuentaa el espacio de articulación institucional y propósito compartido 4-72 y el Departamento para la Prosperidad Social (DPS) consolidaron una mesa de trabajo orientada a definir los lineamientos de un convenio interadministrativo que permita unir capacidades logísticas y humanas para la entrega de mercados que el gobierno nacional ha dispuesto en la lucha contra el hambre en las regiones más vulnerables del país.  </t>
  </si>
  <si>
    <t>Se llevaron reuniones de alto nivel con agentes del Gobierno Nacional, gremios y entidades sectoriales, orientadas a fortalecer la operación postal, la cooperación y la competitividad del sector.
El trabajo desarrollado durante el año permitió generar visibilidad, respaldo y posicionamiento hacia la gestión institucional de 4-72. Los espacios de acercamiento con entidades públicas y privadas contribuyeron a fortalecer el relacionamiento estratégico.</t>
  </si>
  <si>
    <t>meta cumplida en la vigenci 2025</t>
  </si>
  <si>
    <t xml:space="preserve">Servicios Postales Nacionales </t>
  </si>
  <si>
    <t>Servicios  Postales Nacionales</t>
  </si>
  <si>
    <t>E1-L2-10000</t>
  </si>
  <si>
    <t>Potencializar los servicios postales de pago del OPO</t>
  </si>
  <si>
    <t>Número de oficinas donde prestamos el servicio</t>
  </si>
  <si>
    <t xml:space="preserve">Este indicador mide la ampliación cobertura de Servicios Financieros (Giros Nacionales e Internacionales) en puntos propios y colaboradores. </t>
  </si>
  <si>
    <t>Sumatoria del número de oficinas donde prestamos servicios financieros (la sumatoria aplica para cada vigencia, sin embargo no es acumulativa, al ser una tipologia Flujo, para el avance del cuatrienio se toma el resultado de la ultima vigencia, no se suman las vigencias)</t>
  </si>
  <si>
    <t>A la fecha de cierre del plan Servicios Postales Nacionales S.A.S cuenta con 1.030 puntos u oficinas donde se presta el servicio, las cuales están distribuidas por 11 Aliados Comerciales, 970 Expendios y 49 puntos de venta. Los cuales cumplen con la cobertura en municipios exigida por ser el Operador Postal Oficial de Colombia.</t>
  </si>
  <si>
    <t xml:space="preserve">Se trabajara en una estrategia en la entidad con el fin de dar cumplimiento al número de puntos previstos en la meta inicialmente prevista. Lo anterior teniendo en cuenta que aquellos puntos que se habiliten para prestar servicios del Operador Postal Oficial deben cumplir con las proyecciones de ingresos previstas por la entidad, así como aportar al cumplimiento del indicador de cobertura. </t>
  </si>
  <si>
    <t>programado para reportar en el 4T</t>
  </si>
  <si>
    <t>Número de oficinas donde prestamos el servicio (INDICADOR DE REZAGO)</t>
  </si>
  <si>
    <t>Desarrollo del OPO como proveedor servicios de internet.</t>
  </si>
  <si>
    <t>Estrategia Comercial como proveedor servicios de internet.</t>
  </si>
  <si>
    <t xml:space="preserve">Este indicador permite realizar el diagnóstico y posterior viabilidad para la implementación de la estrategia comercial identificada. </t>
  </si>
  <si>
    <t>Una estrategia comercial disponible.</t>
  </si>
  <si>
    <t>Desde la vigencia 2024 se cuenta con un documento que presenta lo que se requiere para que SPN pueda ser proveedor de servicios de internet. Donde se puede evidenciar el diagnóstico, análisis de mercado, gestión de viabilidad técnica, evaluación jurídica y regulatoria y el análisis financiero.</t>
  </si>
  <si>
    <t>meta cumplida en la vigencia 2024</t>
  </si>
  <si>
    <t>Ejecución del proyecto CO de Gestión Documental Bogotá</t>
  </si>
  <si>
    <t>Cumplimiento al plan de trabajo definido por vigencia</t>
  </si>
  <si>
    <t>CUMPLIDA EN 2023</t>
  </si>
  <si>
    <t>meta cumplida en la vigencia 2023</t>
  </si>
  <si>
    <t>Implementación de modelo de transporte propio</t>
  </si>
  <si>
    <t>Número de rutas nacionales intervenidas</t>
  </si>
  <si>
    <t>Este indicador permitirá un seguimiento a la operatividad de las rutas nacionales que movilizan carga entre las regionales de Servicios Postales Nacionales S.A.S.</t>
  </si>
  <si>
    <t xml:space="preserve">Rutas nacionales disponibles </t>
  </si>
  <si>
    <t>Se realiza seguimiento a al ejecución contractual y operacional de las rutas nacionales, las cuales se encargan de llevar carga a las centrales de tratamiento así como los puntos operativos ubicados a nivel nacional. Las novedades identificadas generan planes de acción que mitigan el impacto negativo en los tiempos de movilización a nivel nacional.</t>
  </si>
  <si>
    <t>Fortalecimiento del Modelo Convergente de la Televisión Pública Regional y Nacional.</t>
  </si>
  <si>
    <t>Implementar  contenidos multiplataforma que fortalezcan la TV pública a través del conocimiento del entorno y análisis de las audiencias</t>
  </si>
  <si>
    <t>Fortalecimiento del modelo convergente de la televisión pública regional y nacional.</t>
  </si>
  <si>
    <t>Servicio de medición de audiencias e impacto de los contenidos</t>
  </si>
  <si>
    <t xml:space="preserve"> Estudios e informes de medición de audiencias e impacto de contenidos</t>
  </si>
  <si>
    <t>El implementar contenidos multipantalla en la televisión pública, fortalece la articulación de las necesidades, expectativas y preferencias de las audiencias con los contenidos que los canales públicos ofrecen; para conocer dichas, expectativas y preferencias, se hace necesario un continuo (permanente y en tiempo real) y puntual (sobre contenidos específicos de los canales) monitoreo del consumo de los televidentes, del servicio de televisión e internet.</t>
  </si>
  <si>
    <t>Estudios de audiencia realizados</t>
  </si>
  <si>
    <t>El acceso a la herramienta para la medición y el impacto de las audiencias se encuentra en etapa de contratación, se recibieron los documentos del contratista y actualmente se trabaja en la expedición del CDP. 
El estudio de audiencias en proceso de contratación es Centro Nacional de Consultoría – RPD Rating, que posee una muestra de hogares de 237.059 en los cuales hay más de 274 mil decodificadores de CLARO reportando información. Estos hogares se ubican en 733 municipios de Colombia. Algunas variables que se obtienen del estudio son: 
• Identificador único de hogar 
• Identificador único de dispositivo 
• Identificador de canal 
• Identificador de programa 
• Identificador de tiempo de cambio de canal 
• Código de municipio y tiempo local del municipio 
• Nivel Socio Económico 
• Modelo de dispositivo
La herramienta hoy permite entregar a la industria un análisis de Perfilamiento de la audiencia de los programas por sexo y edad asociada inicialmente a los hogares Claro, pero con integración de fuentes propias y secundarias que permiten establecer consumo, tenencia de servicios y sobre todo probabilidad precisa de composición del hogar y la estructura del consumo.  
• Establecer el perfil de los televidentes de un canal 
• Establecer el perfil de los televidentes de una franja 
• Establecer el perfil de los televidentes de un Programa 
• Establecer el perfil de los televidentes de un lapso de 5 minutos</t>
  </si>
  <si>
    <t>Por movimiento de recursos necesarios para la contratación del estudio de audiencias, se extendio la fecha para la expedición del CDP</t>
  </si>
  <si>
    <t>Se realizaron los ajustes a los estudios previos, los cuales fueron aprobados y radicados. Posteriormente, se tiene comité de contratación, donde finalmente es aprobada la contratación y a partir de allí se desarrolla la minuta. Con la documentación y el proceso finalizado, se firma el contrato el 27 de junio, el cual presta servicios de acceso a la información exclusiva, suscripción, consulta, visualización y analítica del producto CNC Ratings que contiene datos de medición de audiencia a gran escala de televisión, así como análisis y seguimiento realizado por la CNC de variables asociadas de hábitos de consumo y uso del servicio público de televisión.</t>
  </si>
  <si>
    <t>En julio los operadores públicos de televisión acceden a información exclusiva, suscripción, consulta, visualización, analítica del producto CNCRatings que contiene datos de medición de audiencia a gran escala de TV aportando así a sus decisiones estratégicas. Desde el GIT de Medios Públicos se realizaron 9 informes de audiencias de primera pantalla para los canales. Además, se realizaron 2 informes de consumo digital, la cual se extrae de una muestra cercana a los 38 millones de celulares del operador Claro.
Para agosto se han elaborado 31 informes de medición de audiencias dirigidos a los operadores públicos de televisión, los cuales incorporan información precisa sobre rating y alcance diario, así como la relación de los 30 programas con mayor nivel de visualización en cada jornada de transmisión de los canales públicos. Estos reportes incluyen igualmente indicadores de share, afinidad y distribución de audiencia por región, lo que permite disponer de un panorama integral del comportamiento del público televidente.
De manera complementaria, se han generado 2 informes de audiencias en entornos digitales, sustentados en registros de consumo provenientes de aproximadamente 38 millones de dispositivos móviles conectados a la red Claro. Esta información amplía y actualiza el análisis tradicional de televisión, aportando una lectura contemporánea de los hábitos digitales de los usuarios.
El uso de estos insumos resulta fundamental para los operadores públicos de televisión, en tanto se constituyen en herramientas técnicas para el ajuste de parrillas de programación, el fortalecimiento de estrategias de monetización de contenidos y la proyección de planes de crecimiento, garantizando una respuesta más precisa frente a las dinámicas y preferencias de las audiencias en el ámbito nacional.
En septiembre se generaron 30 informes de medición de audiencias dirigidos a los operadores públicos de televisión. De forma complementaria, se llevó a cabo el evento “La Nueva Forma de Medir la Televisión en Colombia”, espacio técnico que reunió a los equipos de audiencias de cada uno de los operadores públicos de televisión. Durante la jornada se socializaron los nuevos estándares metodológicos de medición, las herramientas tecnológicas empleadas en la recolección y análisis de datos, así como los retos asociados a la transición hacia métricas multiplataforma que permitan integrar el consumo en televisión tradicional, digital y bajo demanda. Este encuentro fortaleció las capacidades institucionales y consolidó un lenguaje común en torno a la medición, elemento clave para la transparencia, comparabilidad y optimización de los recursos públicos destinados a la televisión.</t>
  </si>
  <si>
    <t>Los operadores públicos de televisión cuentan con acceso especializado al producto CNCRatings, que les permite consultar, visualizar y analizar información de medición de audiencias de televisión a gran escala, insumo clave para la toma de decisiones estratégicas. Desde el GIT de Medios Públicos se elaboraron 70 informes de audiencia de primera pantalla para los canales, los cuales incorporan indicadores de participación, afinidad y distribución regional, ofreciendo una visión integral del comportamiento del público televidente. De forma complementaria, se desarrolló un informe de audiencias en entornos digitales, basado en registros de consumo de cerca de 38 millones de dispositivos móviles conectados a la red Claro, ampliando y actualizando el análisis tradicional de la televisión. Estos insumos se consolidan como herramientas técnicas fundamentales para la optimización de las parrillas de programación, el fortalecimiento de las estrategias de monetización y la planificación del crecimiento de los operadores públicos, en respuesta a las dinámicas y preferencias de las audiencias a nivel nacional.</t>
  </si>
  <si>
    <t>Al cierre del Plan Estratégico 2025, el indicador asociado al acceso y uso de información de audiencias por parte de los operadores públicos de televisión se cumplió de manera satisfactoria, consolidando la toma de decisiones basada en evidencia. A través del acceso al producto CNCRatings y la elaboración de más de 140 informes de audiencias de primera pantalla, complementados con cuatro informes de consumo en entornos digitales sustentados en datos de aproximadamente 38 millones de dispositivos móviles, los canales dispusieron de un análisis integral y actualizado del comportamiento de sus públicos. Estos insumos fortalecieron la capacidad técnica de los operadores para optimizar sus parrillas de programación, potenciar la monetización de contenidos y proyectar estrategias de crecimiento, garantizando una respuesta más precisa y pertinente a las dinámicas y preferencias de las audiencias a nivel nacional y regional.</t>
  </si>
  <si>
    <t>https://mintic.sharepoint.com/:f:/r/ViceministerioTI/GITFSMP/Documentos%20compartidos/Soportes%20Plan%20Estrat%C3%A9gico%202023/Estudios%20e%20informes%20de%20medici%C3%B3n%20de%20audiencias%20e%20impacto%20de%20contenidos?csf=1&amp;web=1&amp;e=Se1n6k</t>
  </si>
  <si>
    <t>En enero de 2026 se realizó la contratación del estudio de audiencias de CNC Ratings con el Centro Nacional de Consultoría. A partir de aquí, los operadores públicos de televisión acceden a información exclusiva, suscripción, consulta, visualización, analítica del producto que contiene datos de medición de audiencia a gran escala de TV aportando así a sus decisiones estratégicas. Entre febrero y marzo, desde el GIT de Medios Públicos se realizaron 55 informes de audiencias de primera pantalla dirigidos a los operadores públicos de televisión, los cuales incorporan información precisa sobre rating y alcance diario, así como la relación de los 30 programas con mayor nivel de visualización en cada jornada de transmisión de los canales públicos. Estos reportes incluyen igualmente indicadores de share, afinidad y distribución de audiencia por región, lo que permite disponer de un panorama integral del comportamiento del público televidente.
 El uso de estos insumos resulta fundamental para los operadores públicos de televisión, en tanto se constituyen en herramientas técnicas para el ajuste de parrillas de programación, el fortalecimiento de estrategias de monetización de contenidos y la proyección de planes de crecimiento, garantizando una respuesta más precisa frente a las dinámicas y preferencias de las audiencias en el ámbito nacional.</t>
  </si>
  <si>
    <t>E1-L2-11000</t>
  </si>
  <si>
    <t>Servicio de educación informal en temas relacionados con el modelo de convergencia de la televisión pública</t>
  </si>
  <si>
    <t>Capacitaciones en temas relacionados con el modelo de convergencia de la televisión pública</t>
  </si>
  <si>
    <t xml:space="preserve">Formar el talento de los canales públicos para desarrollar contenidos en otras plataformas. Formar y actualizar a los productores y realizadores de contenidos multiplataforma digitales. </t>
  </si>
  <si>
    <t>Capacitaciones realizadas</t>
  </si>
  <si>
    <t>SIN PROGRAMACION 2026 Meta por definir</t>
  </si>
  <si>
    <t>pendiente de programacion en espera de recursos</t>
  </si>
  <si>
    <t>Servicio de producción y/o coproducción de contenidos convergentes</t>
  </si>
  <si>
    <t>Personas beneficiadas con Estímulos entregados a través de convocatorias</t>
  </si>
  <si>
    <t>Estimulos entregados por las convocatorias Abre Cámara y Territorios al Aire para la producción y coproducción de contenidos multiplataforma para televisión y radio.</t>
  </si>
  <si>
    <t>Estímulos entregados</t>
  </si>
  <si>
    <t>Actualmente los proyectos para las capacitaciones en temas relacionados con el modelo de convergencia de la televisión pública se encuentran sin recurso. Por esta razón no se tienen avances en el primer trimestre de la vigencia 2025.</t>
  </si>
  <si>
    <t>En la convocatoria Territorios al Aire se concluyó la etapa de evaluación por parte de los jurados externos de 202 proyectos habilitados y se consolidaron los resultados en un informe final que incluyó el esquema de priorización por regiones. Este informe fue enviado al Viceministerio para su validación y se iniciaron los preparativos logísticos para el evento virtual de socialización de resultados para premiar a 150 emisoras.</t>
  </si>
  <si>
    <t>En el marco de la convocatoria audiovisual Abre Cámara 2025, durante el mes de agosto se expidió la Resolución 313 de 2025, acto administrativo mediante el cual se oficializó la lista de los 63 proyectos ganadores. La convocatoria contó con una inversión ejecutada de $13.957.650.000, recursos destinados a fortalecer la creación y producción de contenidos audiovisuales en Colombia.
La expedición de esta resolución marcó un hito en el proceso, al consolidar la fase de selección y dar paso a la formalización de compromisos con los beneficiarios. Los proyectos seleccionados abarcan diversas temáticas y formatos, orientados a promover la diversidad cultural, apoyar la innovación narrativa y garantizar la representación de múltiples regiones del país. Además,  se impulsa el desarrollo de una industria audiovisual pública más competitiva, sostenible y cercana a las audiencias.</t>
  </si>
  <si>
    <t>Durante el último trimestre, la Convocatoria Abre Cámara 2025 consolidó uno de sus principales hitos de ejecución. Se asignaron 63 estímulos a productoras y colectivos audiovisuales de diferentes regiones del país, con una inversión total de $13.977.650.000, fortaleciendo la televisión pública a través de contenidos de ficción y documental con enfoques diferenciales, territoriales, de paz, inclusión y diversidad. En este periodo se avanzó de manera significativa en la etapa financiera y administrativa: se radicaron la totalidad de las solicitudes de primer y segundo desembolso, se realizaron pagos efectivos de la mayoría de los primeros desembolsos y se dejó completamente estructurado el trámite de los segundos desembolsos, quedando pendientes únicamente de la disponibilidad de recursos del PAC Nación. Adicionalmente, los proyectos iniciaron su fase de ejecución y rodaje, y se realizaron jornadas de acompañamiento técnico y administrativo con los ganadores para garantizar el cumplimiento de los requisitos, cronogramas y obligaciones establecidas en la Resolución 313 de 2025. La convocatoria reafirmó su apuesta por la participación de mujeres, comunidades étnicas, operadores comunitarios y productoras regionales, consolidándose como una de las principales estrategias de impulso a la industria audiovisual del país.
Por su parte, la Convocatoria Territorios al Aire 2025 cerró el trimestre con importantes resultados en cobertura y ejecución. Se beneficiaron 149 emisoras comunitarias, con una inversión total de $1.490.000.000, fortaleciendo la producción de contenidos radiales locales y el ejercicio de la comunicación comunitaria en los territorios. Durante este periodo se radicaron la totalidad de las solicitudes de primer desembolso, logrando el pago efectivo de la gran mayoría de ellas, y se avanzó de manera sustancial en la radicación de las solicitudes de segundo desembolso, que quedaron a la espera de disponibilidad presupuestal. Un logro relevante del trimestre fue la articulación con el Ministerio de las Culturas, las Artes y los Saberes para el desarrollo de un componente de formación dirigido a las emisoras, orientado a fortalecer capacidades técnicas, de producción, gestión y sostenibilidad, de acuerdo con las necesidades del sector. Con ello, la convocatoria no solo entregó recursos económicos, sino que consolidó un proceso integral de acompañamiento y fortalecimiento institucional para la radio comunitaria en Colombia.</t>
  </si>
  <si>
    <t>Como cierre del Plan Estratégico 2025, las convocatorias Abre Cámara y Territorios al Aire ratificaron su compromiso con los beneficiarios al traducir los recursos públicos en oportunidades reales de creación, fortalecimiento y sostenibilidad para productoras, colectivos audiovisuales y emisoras comunitarias de todo el país. La asignación de estímulos, el avance efectivo en los desembolsos, el inicio de la ejecución de los proyectos y el acompañamiento técnico, administrativo y formativo permitieron que los beneficiarios desarrollaran contenidos con identidad territorial, enfoques diferenciales y sentido social, fortaleciendo sus capacidades y su participación en el sistema de medios públicos. De esta manera, el Plan cerró la vigencia consolidando una política de fomento que reconoce a los beneficiarios como actores clave en la construcción de una televisión y una radio pública diversa, incluyente y cercana a las audiencias.</t>
  </si>
  <si>
    <t>https://drive.google.com/drive/u/0/folders/13Vl7E2x7EI6Wr3wpDsPCBYXvjI30xuKV                                                                                         https://mintic.gov.co/micrositios/convocatoriastv2024/</t>
  </si>
  <si>
    <t>El reporte esta programado para el 4T</t>
  </si>
  <si>
    <t>Contenidos convergentes producidos y coproducidos</t>
  </si>
  <si>
    <t>Un contenido multiplataforma es un material audiovisual que puede ser emitido y visto en la pantalla del televisor, en una página web, en el celular, en las diferentes redes sociales, en el entretenimiento a bordo de los aviones o en una tableta. No tiene una duración específica, simplemente tener la característica de tener imagen en video.</t>
  </si>
  <si>
    <t>Contenido Multiplataforma</t>
  </si>
  <si>
    <t xml:space="preserve">En la convocatoria ABRE CÁMARA, el 27 de marzo se realizó una mesa con los representantes de las agremiaciones con el fin de escuchar su propuesta sobre las categorías a presentar. Luego el equipo técnico se reunió y se finalizó la redacción del borrador de condiciones, el cual se publicará para comentarios el 4 de abril.
Con respecto a la convocatoria Territorios al Aire, una alianza entre MINTIC Y CULTURAS que entrega recursos para la generación de contenidos sonoros a las radios comunitarias del país, publicó el borrador de Condiciones de Participación el pasado 27 de marzo el cual recibe comentarios hasta el 3 de abril. Paralelo a esto, se llevaron a cabo 5 Mesas del Sector para la Socialización del Borrador de Condiciones. En abril se tiene proyectado publicar las Condiciones Definitivas de la Convocatoria y la apertura de dicho esquema concursable.
</t>
  </si>
  <si>
    <t>La convocatoria TERRITORIOS AL AIRE: El 11 de abril se abrió la convocatoria dirigida a emisoras comunitarias, iniciando la recepción de propuestas por parte de los interesados. Durante este mes, el equipo del MinTIC empezó la revisión de los requisitos habilitantes para verificar el cumplimiento de las condiciones mínimas exigidas.
El 9 de mayo se cerró el plazo para la presentación de propuestas, y posteriormente el equipo técnico continuó con la revisión documental de los proyectos recibidos. El 30 de mayo se publicaron los resultados de la etapa de subsanación y se solicitó a las emisoras corregir los documentos administrativos que presentaban observaciones.
Los participantes tuvieron plazo hasta el 4 de junio para enviar los documentos subsanados. Posteriormente, el equipo MinTIC realizó la verificación final de estos documentos. Durante este mes también se concluyó la etapa de evaluación por parte de los jurados externos de 202 proyectos habilitados y se consolidaron los resultados en un informe final que incluyó el esquema de priorización por regiones. Este informe fue enviado al Viceministerio para su validación y se iniciaron los preparativos logísticos para el evento virtual de socialización de resultados para premiar a 150 emisoras.
La convocatoria ABRE CÁMARA: El 23 de abril se abrió la convocatoria Abre Cámara, habilitando la recepción de documentos administrativos para los participantes del sector audiovisual.
El 12 de mayo se cerró el plazo para la recepción de documentos administrativos. Posteriormente, el equipo técnico avanzó con la revisión inicial y el 13 de mayo se publicó el informe preliminar de revisión, en el que se estableció que de las 611 solicitudes recibidas, 533 debían pasar por la etapa de subsanación. Durante este periodo, se atendió un alto volumen de consultas y solicitudes de aclaración por parte de los participantes para facilitar el envío correcto de los documentos subsanados.
En la convocatoria Abre Cámara la etapa de subsanación finalizó el 18 de junio. Después, el equipo técnico concluyó la revisión de casos especiales, identificando algunas causales de rechazo (como representantes en varios cargos simultáneos). Como resultado, 503 participantes fueron habilitados para la etapa 2, correspondiente a la presentación de la propuesta creativa.
Con respecto al desarrollo de contenidos por parte de los operadores públicos de televisión, se desarrollaron resoluciones orientadas al fortalecimiento de los canales regionales. Para Telecaribe se aprobó Viaje Cultural al Gran Caribe, un proyecto que busca enriquecer la programación con contenidos que reflejen la diversidad y riqueza cultural de la región. En el caso del Canal TRO, se dio luz verde al proyecto Expresiones y Sabores del Gran Santander, centrado en destacar las tradiciones, saberes y gastronomía de esta zona del país.</t>
  </si>
  <si>
    <t>En la Convocatoria Abre Cámara 2025 en julio se recibieron y revisaron 449 propuestas creativas radicadas en la etapa 2. Posteriormente, se consolidó el informe de evaluación de jurados y se preparó la publicación de resultados preliminares, que fueron difundidos el 1 de agosto. Ese mismo mes, el 6 de agosto, se realizó el evento virtual de anuncio de ganadores con el apoyo de Telepacífico, y el 22 de agosto se expidió la Resolución 313 de 2025, mediante la cual se oficializaron 63 ganadores por un valor ejecutado de $13.957.650.000. Durante el mes también se llevaron a cabo reuniones de bienvenida para explicar requisitos y procedimientos, además de recibir la mayoría de las pólizas de cumplimiento.
En septiembre se desarrolló la reunión informativa de primer desembolso el día 9, donde se detallaron los documentos y pasos del proceso de radicación. Hacia la última semana del mes se radicaron 43 solicitudes de desembolso, mientras las restantes continuaban en revisión documental. A corte de septiembre, las 63 pólizas de cumplimiento de los ganadores se encontraban aprobadas, lo que permitió avanzar en el proceso de desembolsos.
Por otra parte en la convocatoria Territorios al Aire 2025 el 2 de julio se realizó el evento virtual de anuncio de ganadores, en el que se seleccionaron 150 emisoras comunitarias. Posteriormente, el 11 de julio se expidió la Resolución 248 de 2025, que oficializó la lista de beneficiarios por un valor de $3.000 millones, y durante el mes se recibieron las primeras pólizas de cumplimiento.
En agosto se expidieron resoluciones modificatorias: una para redistribuir recursos debido al desistimiento de una emisora, y otra para corregir un error formal en la resolución inicial. Al cierre del mes se contaba con 132 pólizas aprobadas y se habían remitido guías y formatos de primer desembolso, además de preparar la reunión de socialización con los ganadores.
En septiembre, el día 11, se llevó a cabo la reunión informativa de primer desembolso. En la última semana del mes se radicaron 55 cuentas de cobro, y al cierre del periodo se encontraban aprobadas todas las pólizas, salvo las correspondientes a las emisoras incluidas en las resoluciones modificatorias.</t>
  </si>
  <si>
    <t>Al cierre de la vigencia 2025, las convocatorias Abre Cámara y Territorios al Aire consolidaron avances estratégicos que fortalecieron de manera integral el sistema de medios públicos. A través de la asignación de estímulos y recursos, se impulsó la producción de contenidos audiovisuales y radiales con enfoque territorial, diferencial, de inclusión y diversidad, se dinamizó la industria regional y comunitaria, y se avanzó de forma significativa en la gestión financiera, administrativa y en el acompañamiento técnico a los beneficiarios. Estos procesos permitieron la puesta en marcha de los proyectos, el fortalecimiento de capacidades y la articulación interinstitucional, mientras que, en paralelo, los canales regionales y el operador nacional desarrollaron contenidos multiplataforma propios que robustecieron sus parrillas de programación, ampliando la oferta y el alcance para las audiencias. En conjunto, estos resultados reflejan el cumplimiento de los objetivos del Plan Estratégico 2025 y su impacto en el fortalecimiento de la televisión y la radio pública del país.</t>
  </si>
  <si>
    <t>Pese a que el reporte esta programdo para el 4T se ha venido avanzando con lo siguiente: Convocatoria Abre Cámara. Durante el primer trimestre de 2026, la Convocatoria registró avances relevantes en sus etapas de planeación, estructuración y apertura. En enero se aseguró la disponibilidad presupuestal para su ejecución por valor de $15.300.000.000, y en febrero se consolidó el soporte técnico de la convocatoria mediante el análisis del sector y la definición de las condiciones de participación, categorías y distribución de recursos. En desarrollo de la fase de participación del sector, el borrador de condiciones fue publicado el 4 de febrero de 2026 en el micrositio dispuesto por el Ministerio, con plazo para comentarios hasta el 13 de febrero de 2026. Dentro de dicho término, la entidad recibió treinta (30) observaciones al documento borrador, las cuales fueron analizadas y atendidas en el documento de respuestas publicado el 23 de febrero de 2026, misma fecha en la que se expidió la Resolución 00112 de 2026 dando apertura oficial a la convocatoria y se publicaron las condiciones definitivas de participación. Posteriormente, el 6 de marzo de 2026 se habilitó la apertura de la plataforma para la recepción de propuestas, con lo cual la convocatoria culminó el trimestre con sus etapas preparatoria y de apertura formal debidamente surtidas. 
Convocatoria Territorios al Aire. En el caso de la Convocatoria Territorios al Aire, durante el primer trimestre de 2026 se avanzó en la consolidación presupuestal, técnica y conceptual del proceso. La convocatoria fue estructurada como una estrategia conjunta entre el MinTIC y el Ministerio de las Culturas, las Artes y los Saberes, con una bolsa de recursos de $4.108.000.000 para beneficiar a 200 emisoras comunitarias mediante el desarrollo de contenidos sonoros y procesos de formación. Como parte de la fase de socialización y participación del sector, el borrador de condiciones fue publicado el 3 de marzo de 2026, con plazo para la recepción de observaciones hasta el 13 de marzo de 2026 a las 17:00 horas.  Dentro de ese plazo se recibieron dos (2) observaciones al borrador de condiciones, las cuales fueron atendidas por la entidad y publicadas el 25 de marzo de 2026, junto con el documento definitivo de condiciones. De manera complementaria, entre el 4 y el 9 de marzo de 2026 se realizaron ocho mesas virtuales de socialización con participación de más de 300 radialistas del país. Finalmente, mediante la Resolución 00140 de 2026 se ordenó la apertura oficial de la convocatoria, quedando habilitada la apertura de plataforma desde el 27 de marzo de 2026, por lo que al cierre del trimestre el proceso contaba ya con recursos definidos, reglas definitivas y apertura formal.</t>
  </si>
  <si>
    <t>Cat: Fortalecimiento institucional como motor de cambio para recuperar la confianza de la ciudadanía y para el fortalecimiento del vínculo Estado Ciudadanía
Comp: Gobierno digital para la gente</t>
  </si>
  <si>
    <t>Apoyo a operadores públicos del servicio de televisión a nivel nacional-RTVC</t>
  </si>
  <si>
    <t>Aumentar la capacidad en la prestación del servicio público de televisión.</t>
  </si>
  <si>
    <t>Productos digitales desarrollados</t>
  </si>
  <si>
    <t>Número de productos digitales desarrollados</t>
  </si>
  <si>
    <t>Permite hacer seguimiento y llevar la trazabilidad de los productos digitales desarrollados por la fábrica de software y entregados a las áreas solicitantes para cada periodo de medición; los mencionados productos permiten aumentar y fortalecer la capacidad en la prestación de servicios digitales del sistema de medios.</t>
  </si>
  <si>
    <t>Sumatoria de productos digitales desarrollados durante la vigencia</t>
  </si>
  <si>
    <t>Al cierre del I trimestre de la vigencia 2025, desde RTVC se reporta el desarrollo de 1 producto digital:
1. Modificación OC 136240 en aras de mantener la continuidad de los servicios de nube pública con AWS (Amazon Web Services), los cuales soportan la infraestructura tecnológica que entre otros garantizan el  acceso a los contenidos digitales de la Entidad.
Se presenta un rezago de 1 producto digital desarrollado, teniendo en cuenta que durante el mes de marzo de 2025 se completó el equipo para el desarrollo de los mismos. Esto no afectará el cumplimiento de la meta global y se espera que el indicador se normalice en el transcurso del II trimestre de 2025.</t>
  </si>
  <si>
    <t>Se presenta un rezago de 1 producto digital desarrollado, teniendo en cuenta que durante el mes de marzo de 2025 se completó el equipo para el desarrollo de los mismos. Esto no afectará el cumplimiento de la meta global y se espera que el indicador se normalice en el transcurso del II trimestre de 2025.</t>
  </si>
  <si>
    <t xml:space="preserve">Al cierre del II trimestre de la vigencia 2025, desde RTVC se reporta el desarrollo de 5 productos digitales:
- Canal Institucional: Actualización de core y módulos. NO upgrade de core
- CIMA: Upgrade de core de Drupal 9 a drupal 10
- Mi Señal: Actualización de core y módulos. NO upgrade de core. 
- App Radionica:  Despliegue en Android
- App Radionica: Despliegue en IOS
Con lo anterior y al cierre del II trimestre de la vigencia 2025, se reporta un acumulado de 16 productos digitales desarrollados de acuerdo con los requerimientos de las áreas internas de RTVC.  </t>
  </si>
  <si>
    <t xml:space="preserve">Durante el III trimestre de la vigencia 2025, desde RTVC se desarrollaron 11 productos digitales de acuerdo con las necesidades de las áreas.  el desarrollo de 5 productos digitales:
Con lo anterior y al cierre del III trimestre de la vigencia 2025, se reporta un acumulado de  27 productos digitales desarrollados de acuerdo con los requerimientos de las áreas internas de RTVC.   </t>
  </si>
  <si>
    <t>Para el periodo de medición, se reportan de manera preliminar los datos de productos digitales al cierre del mes de noviembre. Desde la Coordinación de Tecnologías de Información de RTVC, se desarrollaron un total de 7 productos digitales  No obstante se está reportando sólo el mes de noviembre, quedando pendiente el dato de diciembre, se evidencia el cumplimiento de la meta de la vogencia 2025, al registrar un acumulado de 34 prodcutos digtales totales durante la misma de un total de 28 programados. Una vez se tengan los datos de diciembre, se actualizará en el aplicativo CLARITY.</t>
  </si>
  <si>
    <t>La atención oportuna a los requerimientos de las áreas, el seguimiento constante desde la dependencia responsable y el fortalecimiento de los equipos para el desarrollo de productos digitales, permitieron el cumplimiento de la meta establecida para 2025.</t>
  </si>
  <si>
    <t>El sobrecumplimiento en la meta establecida está representado en la gestión realizada desde RTVC y la Coordinación de Tecnologías de la Infromación, en el fortalecimiento de los equipos que conformaron el desarrollo de productos digitlaes de acuerdo con los requerimientos de las áreas internas.</t>
  </si>
  <si>
    <t xml:space="preserve">Al cierre del I trimestre de 2026, desde RTVC se reporta el desarrollo de 6 productos digitales que dan respuesta a los requerimientos de las áreas solicitantes interna. Se relacionan los productos desarrollados en las áreas específicas: 
•	RTVC Noticias: Se realizaron ajustes de optimización SEO en el portal de RTVC Noticias con el fin de mejorar la indexación de los contenidos en motores de búsqueda y optimizar el rendimiento del sitio.
•	Portal Parrila: Se efectuó un refresco en la configuración de la parrilla que alimenta el portal del Canal Institucional, con el objetivo de mejorar la consistencia de la información publicada y optimizar la gestión de los datos de programación.
•	Radio Nacional: Se realizaron ajustes en el portal de Radio Nacional de Colombia para mejorar su posicionamiento en motores de búsqueda. Como parte de las acciones implementadas, se actualizó el título principal del portal y la descripción institucional del sitio, alineándolos con la estrategia editorial orientada a contenidos informativos y de actualidad. Se realizaron ajustes en la página de inicio (Home) del portal de Radio Nacional de Colombia, reorganizando el orden de las secciones de acuerdo con los requerimientos del área funcional. 
•	RTVC Noticias: Se realizaron ajustes en el Live Blog de RTVC noticias, optimizando la plantilla y mejorando la experiencia de el usuario final.
•	Radio Nacional: Se implementaron mejoras SEO en el portal de Radio Nacional enfocadas en la optimización técnica y de contenido. Estas incluyeron la creación del sitemap de noticias para mejorar la indexación, la estandarización de la plantilla de artículos incorporando datos estructurados (schema) y la corrección de enlaces mixtos (http/https) para fortalecer la seguridad, el rastreo y la visibilidad en motores de búsqueda.
•	Señal Colombia: Se realizaron ajustes en el portal de Señal Colombia enfocados en la optimización del home, mediante la habilitación de un espacio destacado para la publicación de banners en la parte superior. Este espacio permite promocionar contenidos estratégicos y redireccionar a enlaces internos o externos a través de URLs configurables, fortaleciendo la visibilidad de iniciativas editoriales y mejorando la navegación del usuario.
</t>
  </si>
  <si>
    <t>Se evidencia un sobrecumplimienrto en el resultado del indicador, teniendo en cuenta la atención oportuna de las solicitudes realizadas por las áreas internas.</t>
  </si>
  <si>
    <t>E1-L2-12000</t>
  </si>
  <si>
    <t>Contenidos digitales y/o convergentes en la plataforma RTVCPlay</t>
  </si>
  <si>
    <t>Aumentar la producción y difusión de contenidos digitales y/o convergentes en la televisión y la radio pública nacional</t>
  </si>
  <si>
    <t>Contenidos en plataforma RTVCPlay en funcionamiento</t>
  </si>
  <si>
    <t>Número de contenidos en plataforma RTVCPlay en funcionamiento</t>
  </si>
  <si>
    <t>Este indicador reporta los contenidos publicados en modalidad de termino definido según licencias, propio de manera indefinidas y en calidad de streaming por las señales en vivo de las marcas de RTVC. La plataforma OTT del Sistema de Medios públicos -RTVC RTVCPlay se encuentra actualmente en funcionamiento y la información disponible en las que involucra la producción y emisión de las demás áreas de RTVC (Señal Colombia, Canal Institucional, Radio Nacional, Radiónica, Señal Memoria y RTVCPlay) generan contenidos que se van actualizando conforme a aprobación y disponibilidad de la marca.
RTVCPlay redirecciona a las páginas de las marcas con el fin de tener acceso completo de los contenidos.</t>
  </si>
  <si>
    <t>Sumatoria de Contenidos en plataforma RTVC PLAY en funcionamiento en la vigencia</t>
  </si>
  <si>
    <t>Al cierre del I trimestre de la vigencia 2025, desde RTVC se reporta que durante el periodo se  realizaron las acciones necesarias para la publicación de contenidos en la plataforma OTT, dentro de ellas la contratación de prestación de servicios para garantizar el proceso de edición y publicación de contenidos en la plataforma RTVCPlay. Es importante mencionar que los 322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t>
  </si>
  <si>
    <t>Al cierre del II trimestre de la vigencia 2025, desde RTVC se reporta que durante el periodo se  realizaron las acciones necesarias para la publicación de 104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 Se reporta un total acumulado en la vigencia de 584 contenidos publicados.</t>
  </si>
  <si>
    <t>Se presenta un rezago acumulado de 116 contenidos en plataforma, teniendo en cuenta que al finalizar el I semestre de 2025 se completaron los equipos para realizar las actividades de edición y publicación de contenidos en la plataforma. Con base en lo anteriormente expuesto, el indicador se verá normalizado al cierre del III trimestre de la vigencia y se dará cumplimiento a la meta establecida para la misma.</t>
  </si>
  <si>
    <t>Al cierre del III trimestre de la vigencia 2025, desde RTVC se reporta que durante el periodo se  realizaron las acciones necesarias para la publicación de 391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 Se reporta un total acumulado en la vigencia de 975 contenidos publicados.</t>
  </si>
  <si>
    <t>Se presenta un rezago acumulado de 125 contenidos en plataforma, teniendo en cuenta que durante el III trimestre de 2025 se completaron los equipos para realizar las actividades de edición y publicación de contenidos en la plataforma. Con base en lo anteriormente expuesto, el indicador se verá normalizado durante el último trimestre del año y se dará cumplimiento con la meta estipulada.</t>
  </si>
  <si>
    <t xml:space="preserve">Al cierre de la vigencia 2025, desde RTVC se reporta que  se  realizaron las acciones necesarias para la publicación de e 585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 Con el dato reportado, se proyecta un cierre de vigencia con un total de 1.565 contenidos publicados, cumpliendo con la meta programada en la vigencia de 1.550. </t>
  </si>
  <si>
    <t>RTVC cumplió con la meta establecida mediante la operación e información disponible en las que involucra la producción y emisión de las demás áreas de RTVC (Señal Colombia, Canal Institucional, Radio Nacional, Radiónica, Señal Memoria) y los contenidos para ser publicados en la plataforma RTVCPlay la cual se encuentra en operación y correcto funcionamiento.</t>
  </si>
  <si>
    <t>Se presenta sobrecumplimiento de la meta teniendo en cuenta que se fortalecieron los equipos encargados de realizar las publicaciones de contenidos en la OTT.</t>
  </si>
  <si>
    <t>Al cierre del I trimestre de la vigencia 2026, desde RTVC se reporta que durante el periodo se  realizaron las acciones necesarias para la publicación de 284 contenidos en la plataforma OTT, dentro de ellas la contratación de prestación de servicios para garantizar el proceso de edición y publicación de contenidos en la plataforma RTVCPlay. Es importante mencionar que los contenidos  se encuentran disponibles y la plataforma está en operación.  La información disponible  involucra la producción y emisión de las demás áreas de RTVC (Señal Colombia, Canal Institucional, Radio Nacional, Radiónica, Señal Memoria y RTVCPlay) generan contenidos que se van actualizando conforme a aprobación y disponibilidad de la marca. Es de aclarar que la plataforma de RTVCPlay redirecciona a las páginas de las marcas con el fin de tener acceso completo de los contenidos.</t>
  </si>
  <si>
    <t>Se presenta un rezago de acuerdo con la programación realizada, teniendo en cuenta que durante el I trimestre se realiza la búsqueda de contenidos dentro de los proveedores natruales que son las marcas del Sistema de Medio Públicos. Lo anterior no afectará el cumplimiento de la meta establecida para la vigencia.</t>
  </si>
  <si>
    <t>E1-L2-13000</t>
  </si>
  <si>
    <t>CONVERGENCIA REGIONAL</t>
  </si>
  <si>
    <t>Cat: Fortalecimiento institucional como motor de cambio para recuperar la confianza de la ciudadanía y para el fortalecimiento del vínculo Estado Ciudadanía</t>
  </si>
  <si>
    <t>2. Enfoque Transversal</t>
  </si>
  <si>
    <t>2.1 Cultura</t>
  </si>
  <si>
    <t>Gestión adecuada del talento humano dentro del ciclo de vida del servidor público para cumplimiento de las metas establecidas de la entidad.</t>
  </si>
  <si>
    <t>Implementar el Plan Estratégico de Talento Humano para el fortalecimiento de la cultura organizacional del Ministerio para las Tecnologías, Información y las Comunicaciones en el marco del ciclo de vida del servidor público</t>
  </si>
  <si>
    <t>04. Talento Humano.</t>
  </si>
  <si>
    <t>Gestión de Recursos Administrativos
Gestión de Atención a Grupos de Interés
Gestión del Talento Humano</t>
  </si>
  <si>
    <t>Modernización de la Gestión Institucional del Ministerio TIC Bogotá</t>
  </si>
  <si>
    <t>Plan Estratégico de Talento Humano (incluye estudio de rediseño institucional y transformación de la cultura organizacional)</t>
  </si>
  <si>
    <t>Plan Estratégico de Talento Humano realizado y publicado</t>
  </si>
  <si>
    <t>Definir las líneas de acción que orientarán los proyectos y prácticas de la Gestión del Talento Humano conforme a la normatividad vigente, la planeación estratégica y la cultura organizacional, con el propósito de cumplir con las estragias definidas para el logro de la gestión estratégica del talento humano.</t>
  </si>
  <si>
    <t>Sumatoria de Plan Estratégico Públicado</t>
  </si>
  <si>
    <t>Se aprobó en el comité MIG #87 El plan estratégico del talento humano y posteriormente se público antes del 31 de enero en la página web de la entidad con el objetivo de establecer las estrategias asociadas a la Gestión del Talento Humano para el fortalecimiento de la calidad de vida laboral, competencias y cultura organizacional en la entidad</t>
  </si>
  <si>
    <t xml:space="preserve">Se aprobó en el comité MIG #87 El plan de vacantes y posteriormente se público antes del 31 de enero en la página web de la entidad con el objetivo de identificar las necesidades de personal y diseñar estrategias para proveer los empleos vacantes del Ministiero TIC </t>
  </si>
  <si>
    <t>Se dio cumplimiento a lo establecido en Decreto 612 del 2018 aprobando y publicando los planes relacionados con la gestión estrategica del talento humano , antes del 31 de enero de 2025</t>
  </si>
  <si>
    <t>https://mintic-my.sharepoint.com/:f:/r/personal/subdireccionth_mintic_gov_co/Documents/SUBDIRECCI%C3%93N%20TH/ENTREGABLES%20CLARITY%202025/01.%20PLANEACI%C3%93N/1.1?csf=1&amp;web=1&amp;e=QurMkk</t>
  </si>
  <si>
    <t>Se realizó la publicación del plan estratégico de Talento Humano, en la respectiva página de la entidad, antes del 31 de enero de la vigencia actual</t>
  </si>
  <si>
    <t>Subdirección para la Gestión del Talento Humano</t>
  </si>
  <si>
    <t>E2-D1-1000</t>
  </si>
  <si>
    <t>Plan de vacantes</t>
  </si>
  <si>
    <t>Plan de vacantes elaborado y publicado</t>
  </si>
  <si>
    <t>Identificar la información relacionada  con los empleos de carrera administrativa que se encuentran en vacancia y su forma de provisión; a su vez, contar con la información de la oferta actualizada de empleos de la entidad.</t>
  </si>
  <si>
    <t>Sumatoria de Plan de Vacantes Publicado</t>
  </si>
  <si>
    <t>Se dio cumplimiento a lo establecido en Decreto 612 del 2018 aporbando y publicando los planes relacionados con la gestión estrategica del talento humano , antes del 31 de enero de 2025</t>
  </si>
  <si>
    <t>https://mintic-my.sharepoint.com/:f:/r/personal/subdireccionth_mintic_gov_co/Documents/SUBDIRECCI%C3%93N%20TH/ENTREGABLES%20CLARITY%202025/02.%20INGRESO/2.1?csf=1&amp;web=1&amp;e=UBQDHi</t>
  </si>
  <si>
    <t>Se realizó la aprobación del plan de vacantes vigencia 2026 en el comité MIG 94 y se publico en la página web de la entidad en los tiempos de Ley establecidos</t>
  </si>
  <si>
    <t>Plan Institucional de Capacitación</t>
  </si>
  <si>
    <t>Plan Institucional de Capacitación elaborado y publicado</t>
  </si>
  <si>
    <t xml:space="preserve">Generar el plan institucional de capacitación en atención  a las necesidades identificadas en cumplimiento con la normatividad vigente </t>
  </si>
  <si>
    <t>Sumatoria de Plan Institucional de Capacitación Publicado</t>
  </si>
  <si>
    <t>Se aprobó en el comité MIG #87 El Plan Institucional de Capacitación y posteriormente se público antes del 31 de enero en la página web de la entidad con el objetivo de fortalecer las competencias laborales y comportamentales mediante procesos de 
formación que apunten al logro de los objetivos y metas Institucionales permitiendo el 
mejoramiento de los procesos, servicios, y el crecimiento personal de las y los servidores 
públicos, que contribuyan a la consolidación del Sector TIC.</t>
  </si>
  <si>
    <t>Se aprobó en el comité MIG #87 El Plan Institucional de Capacitación y posteriormente se público antes del 31 de enero en la página web de la entidad con el objetivo de fortalecer las competencias laborales y comportamentales mediante procesos de formación que apunten al logro de los objetivos y metas Institucionales permitiendo el mejoramiento de los procesos, servicios, y el crecimiento personal de las y los servidores públicos, que contribuyan a la consolidación del Sector TIC.</t>
  </si>
  <si>
    <t>https://mintic-my.sharepoint.com/:f:/r/personal/subdireccionth_mintic_gov_co/Documents/SUBDIRECCI%C3%93N%20TH/ENTREGABLES%20CLARITY%202025/03.%20DESARROLLO/3.3?csf=1&amp;web=1&amp;e=FJgZ3E</t>
  </si>
  <si>
    <t>Se realizó aprobación del plan de capacitaciones vigencia 2026 en el comité MIG 94 y posteriormente se realizó la publicación del plan en la página web de la entidad de acuerdo con los plazos establecidos</t>
  </si>
  <si>
    <t>Plan de Bienestar</t>
  </si>
  <si>
    <t>Plan de Bienestar elaborado y publicado</t>
  </si>
  <si>
    <t xml:space="preserve">Generar el plan de bienestar e incentivos en atención a las necesidades identificadas en cumplimiento con la normatividad vigente </t>
  </si>
  <si>
    <t>Sumatoria de Plan de Bienestar Publicado</t>
  </si>
  <si>
    <t>Se aprobó en el comité MIG #87 El Plan de Bienestar y posteriormente se público antes del 31 de enero en la página web de la entidad mantener y mejorar las condiciones que favorecen el equilibrio y desarrollo humano integral de los servidores públicos y sus familias; propiciando el mejoramiento del clima laboral y eleve los niveles de satisfacción, eficacia y eficiencia en la prestación del servicio.</t>
  </si>
  <si>
    <t>https://mintic-my.sharepoint.com/:f:/r/personal/subdireccionth_mintic_gov_co/Documents/SUBDIRECCI%C3%93N%20TH/ENTREGABLES%20CLARITY%202025/03.%20DESARROLLO/3.1?csf=1&amp;web=1&amp;e=aMBFgX</t>
  </si>
  <si>
    <t>Se elaboró y aprobó el plan de bienestar e incentivos vigencia 2026 en el comité MIG 94, y se público en la página web de la entidad en los tiempos establecidos por la Ley</t>
  </si>
  <si>
    <t>Plan de Seguridad y Salud en el Trabajo</t>
  </si>
  <si>
    <t>Plan de Seguridad y Salud en el Trabajo elaborado y publicado</t>
  </si>
  <si>
    <t xml:space="preserve">Generar el plan de seguridad y salud en el trabajo atendiendo las necesiades establecidas y la normatividad vigente </t>
  </si>
  <si>
    <t>Sumatoria de Plan de Seguridad y Salud en el Trabajo Publicado</t>
  </si>
  <si>
    <t>Se aprobó en el comité MIG #87 El Plan de Seguridad y Salud en el Trabajo se público antes del 31 de enero en la página web de la entidad mantener y mejorar las condiciones que favorecen el equilibrio y desarrollo humano integral de los servidores públicos y sus familias; propiciando el mejoramiento del clima laboral y eleve los niveles de satisfacción, eficacia y eficiencia en la prestación del servicio.</t>
  </si>
  <si>
    <t>https://mintic-my.sharepoint.com/:f:/r/personal/subdireccionth_mintic_gov_co/Documents/SUBDIRECCI%C3%93N%20TH/ENTREGABLES%20CLARITY%202025/03.%20DESARROLLO/3.5?csf=1&amp;web=1&amp;e=CYGalU</t>
  </si>
  <si>
    <t>Teniendo en cuenta la aprobación del plan de SST 2026, se generó la públicación de este en la página web de la entidad de acuerdo con los tiempos estipulados por Ley</t>
  </si>
  <si>
    <t>Retiros por periodo gestionados</t>
  </si>
  <si>
    <t>Solicitudes de retiro gestionadas</t>
  </si>
  <si>
    <t xml:space="preserve">Realizar el seguimiento al cumplimiento de los requisitos para la adecuada gestión del retiro </t>
  </si>
  <si>
    <t>(cantidad de retiros en el trimstre / cumplimiento de requisitos para el retiro )*100</t>
  </si>
  <si>
    <t xml:space="preserve">Durante el primer trimestre de 2025 desde la Subdirección se han gestionado 37 retiros de personal, cumpliendo con los requisitos establecidos en el manual de servidor público. Los retiros se han presentado de la siguiente manera:
Enero 17
Febrero 7
Marzo 13 </t>
  </si>
  <si>
    <t xml:space="preserve">Durante el segundo trimestre de 2025 desde la Subdirección se han gestionado 35 retiros de personal, cumpliendo con los requisitos establecidos en el manual de servidor público. Los retiros se han presentado de la siguiente manera:
Abril 11
Mayo 13
Junio 11 </t>
  </si>
  <si>
    <t>Durante el tercer trimestre de 2025 desde la Subdirección se han gestionado 15 retiros de personal, cumpliendo con los requisitos establecidos en el manual de servidor público. Los retiros se han presentado de la siguiente manera:
Julio 1
Agosto 4
Septiembre 10</t>
  </si>
  <si>
    <t xml:space="preserve">Durante el cuarto trimestre se realizá la gestión de 50 retiros, cumpliendo con los requisitos establecidos en la cartilla de desivinculación asistida y los lineamientos para la gestión del retiro </t>
  </si>
  <si>
    <t>Durante la vigencia 2025 se gestionaron un total de 130 retiros, derivados de diversas causales, de los cuales 4 corresponden a diciembre. Esto se realizó conforme a los procedimientos establecidos por la Subdirección de Gestión del Talento Humano.</t>
  </si>
  <si>
    <t>https://mintic-my.sharepoint.com/:f:/r/personal/subdireccionth_mintic_gov_co/Documents/SUBDIRECCI%C3%93N%20TH/ENTREGABLES%20CLARITY%202025/04.%20RETIRO/4.2?csf=1&amp;web=1&amp;e=zdzY7c</t>
  </si>
  <si>
    <t>Durante el primer trimestre se realizó la gestión de 43 retiros de funcionarios, 38 en enero y febrero y 5 en marzo, en cumplimiento de las actividades y lineamientos establecidos por la Subdirección para la gestión del retiro.</t>
  </si>
  <si>
    <t>Cuentas por cobrar de cuotas partes pensionales gestionadas</t>
  </si>
  <si>
    <t>Porcentaje de avance cuentas por cobrar gestionadas conforme a la nómina recibida por FOPEP</t>
  </si>
  <si>
    <t>Realizar el ejercicio de recobro dentro del proceso de administración de cuotas partes pensionales por cobrar a cargo del MinTIC, asociado con la recuperación de cartera.</t>
  </si>
  <si>
    <t>(Cuentas de cobro de cuotas partes pensionales de nómina de FOPEP recibidas / Cuentas de cobro de cuotas partes pensionales de nómina de FOPEP gestionadas)*100</t>
  </si>
  <si>
    <t>Durante el primer trimestre 2025 se han expedido 755 cuentas de cobro por valor de $ 2.317.921.926 liquidadas por el aplicativo Kactus del PAR Telecom</t>
  </si>
  <si>
    <t>Durante el segundo trimestre de 2025, y en el marco de la operación del aplicativo Kactus Cuotas Partes Pensionales, se adelantó el proceso de liquidación de cuentas de cobro correspondientes a los meses de marzo, abril y mayo de 2025. Esta labor se desarrolló de manera articulada entre el Grupo Interno de Trabajo de Gestión Pensional del Ministerio de Tecnologías de la Información y las Comunicaciones (MinTIC) y el equipo del Patrimonio Autónomo de Remanentes de Telecom (PAR TELECOM):
• Ministerio de Tecnologías de la Información y las Comunicaciones (MinTIC):
Se generaron un total de 457 cuentas de cobro, correspondientes a obligaciones pensionales vigentes durante el periodo mencionado. El valor total liquidado asciende a $477.499.682 M/CTE
Patrimonio Autónomo de Remanentes de Telecom (PAR TELECOM):
Se generaron un total de 1.136 cuentas de cobro, correspondientes a obligaciones pensionales vigentes durante el periodo mencionado. 
por un valor total de $3.535.986.269 M/CTE</t>
  </si>
  <si>
    <t>Durante el tercer trimestre de 2025, y en el marco de la operación del aplicativo Kactus Cuotas Partes Pensionales, se adelantó el proceso de liquidación de cuentas de cobro correspondientes a los meses de julio, agosoto y septiembre de 2025. Esta labor se desarrolló de manera articulada entre el Grupo Interno de Trabajo de Gestión Pensional del Ministerio de Tecnologías de la Información y las Comunicaciones (MinTIC) y el equipo del Patrimonio Autónomo de Remanentes de Telecom (PAR TELECOM):
• Ministerio de Tecnologías de la Información y las Comunicaciones (MinTIC):
Se generaron un total de 457 cuentas de cobro, correspondientes a obligaciones pensionales vigentes durante el periodo mencionado. El valor total liquidado asciende a $477.499.682 M/CTE
Patrimonio Autónomo de Remanentes de Telecom (PAR TELECOM):
Se generaron un total de 1.136 cuentas de cobro, correspondientes a obligaciones pensionales vigentes durante el periodo mencionado. 
por un valor total de $3.535.986.269 M/CTE</t>
  </si>
  <si>
    <t>Durante el cuarto trimestre de 2025, y en el marco de la operación del aplicativo Kactus Cuotas Partes Pensionales, se adelantó el proceso de liquidación de cuentas de cobro correspondientes a los meses de octubre, noviembre y diciembre de 2025. Esta labor se desarrolló de manera articulada entre el Grupo Interno de Trabajo de Gestión Pensional del Ministerio de Tecnologías de la Información y las Comunicaciones (MinTIC) y el equipo del Patrimonio Autónomo de Remanentes de Telecom (PAR TELECOM):
• Ministerio de Tecnologías de la Información y las Comunicaciones (MinTIC):
Se generaron un total de 457 cuentas de cobro, correspondientes a obligaciones pensionales vigentes durante el periodo mencionado. El valor total liquidado asciende a $477.499.682 M/CTE
Patrimonio Autónomo de Remanentes de Telecom (PAR TELECOM):
Se generaron un total de 1.136 cuentas de cobro, correspondientes a obligaciones pensionales vigentes durante el periodo mencionado. 
por un valor total de $3.535.986.269 M/CTE</t>
  </si>
  <si>
    <t>En 2025 se gestionaron 1.358 cuentas de cobro por cuotas partes pensionales, por un valor total de $2.201.868.688. La ejecución fue satisfactoria y permitió cumplir oportunamente con las obligaciones del periodo.</t>
  </si>
  <si>
    <t>Durante el primer trimestre se reporta la gestión de cuentas de cobro así: para el mes de febrero 368 correspondientes a PAR TELECOM por valor de $1.213.860.735, a corte del 26 de marzo 147 Cuentas Mintic por valor $146.329.713, lo correspondiente a PAR TELECOM se encontraba en trámite.</t>
  </si>
  <si>
    <t>Porcentaje de cumplimiento de las actividades contenidas
 en el Plan Estratégico de Talento Humano.</t>
  </si>
  <si>
    <t>Realizar el seguimiento al desarrollo de las actividades contenidas en el Plan Estratégico de Talento Humano</t>
  </si>
  <si>
    <t>(actividades de ejecutadas / actividades contempladas en el Plan)*100</t>
  </si>
  <si>
    <t>En el marco del Plan Estratégico se adelantaron los procesos precontractuales de Bienestar con CAFAM, Plan de capacitaciones con Universidad Nacional, EDUMINTIC con ICETEX y actividades cultura con Caja de Compensación.</t>
  </si>
  <si>
    <t>En el marco de cumplimiento del Plan Estratégico del Talento Humano, se han desarrollado las actividades correspondientes al plan de bienestar de acuerdo con el cronograma de actividades de cohesión social y celebraciones de fechas especiales. De igual forma se dio inicio al plan de capacitación con los programas de bilingüismo, desarrollo de herramientas Microsoft y contratación pública. Adicionalmente en el marco del Plan de SST, se lleva a cabo el trámite contractual de elementos de brigadas de la entidad, así como capacitaciones a los brigadistas y realización de exámenes médicos de ingreso, periódicos y de retiro.</t>
  </si>
  <si>
    <t>Dentro del seguimiento del Plan Estratégico, se ha dado cumplimiento a lo establecido en los planes derivados, Plan de Bienestar, Capacitación, Seguridad y Salud en el trabajo, Vacantes. Garantizado optima gestión en el ciclo de vida del servidor público. Se han realizado actividades dentro del Plan de Bienestar como vacaciones recreativas, cursos de talleres y cocina, plan de gimnasio para funcionarios, entre otros. Dentro del Plan de Capacitaciones se ha realizado diplomados y cursos de excel, gestión de proyectos, contratación estatal, junto con el programa de bilinguismo. Frente al Plan de Seguridad y Salud se han realizado capacitaciones de brigadistas y programación ejecución de exámenes médicos. entre otras actividades para dar cumplimiento a lo aprobado y publicado en el marco del Plan.</t>
  </si>
  <si>
    <t>Al cierre de la vigencia se alcanzó un 99% en planes derivados, 94% en actividades adicionales y 9%de ejecución general. La divulgación y entrega de incentivos no se cumplió, pero quedó como obligación en el Acuerdo Sindical 2025‑64.</t>
  </si>
  <si>
    <t>http://https://mintic-my.sharepoint.com/:f:/r/personal/subdireccionth_mintic_gov_co/Documents/SUBDIRECCI%C3%93N%20TH/ENTREGABLES%20CLARITY%202025/01.%20PLANEACI%C3%93N/1.2?csf=1&amp;web=1&amp;e=aPsaVn</t>
  </si>
  <si>
    <t>Durante el primer trimestre se ha dado cumplimiento al Plan Estratégico del Talento Humano, ejecutando y desarrollando sus planes derivados conforme a lo establecido, incluyendo bienestar, capacitaciones y seguridad y salud en el trabajo.</t>
  </si>
  <si>
    <t>Porcentaje de cumplimiento del recobro del proceso de administración de cuotas partes pensionales</t>
  </si>
  <si>
    <t>Sumatoria de generación de cuentas de cobro por cuotas partes pensionales en el año (revisar el indicador ya que si es porcentaje la formula no puede ser sumatoria)</t>
  </si>
  <si>
    <t>SIN REPORTE POR PARTE DEL AREA</t>
  </si>
  <si>
    <t>Durante el tercer trimestre de 2025, y en el marco de la operación del aplicativo Kactus Cuotas Partes Pensionales, se adelantó el proceso de liquidación de cuentas de cobro correspondientes a los meses de julio, agosto y septiembre de 2025. Esta labor se desarrolló de manera articulada entre el Grupo Interno de Trabajo de Gestión Pensional del Ministerio de Tecnologías de la Información y las Comunicaciones (MinTIC) y el equipo del Patrimonio Autónomo de Remanentes de Telecom (PAR TELECOM):
Ministerio de Tecnologías de la Información y las Comunicaciones (MinTIC):
Se generaron un total de 453 cuentas de cobro, correspondientes a obligaciones pensionales vigentes durante el periodo mencionado. El valor total liquidado asciende a $647.382.224 M/CTE
Patrimonio Autónomo de Remanentes de Telecom (PAR TELECOM):
Se generaron un total de 1.130 cuentas de cobro, correspondientes a obligaciones pensionales vigentes durante el periodo mencionado por un valor total de $4.578.159.048 M/CTE</t>
  </si>
  <si>
    <t>Certificaciones para bono pensional y pensiones</t>
  </si>
  <si>
    <t>Porcentaje de avance en la generación de las certificaciones de temas pensionales atendidas, en relación con las recibidas</t>
  </si>
  <si>
    <t>2.2: Arquitectura Institucional</t>
  </si>
  <si>
    <t>Estrategia y operación de tecnología para lograr una transformación  digital con enfoque social y democrático en la entidad</t>
  </si>
  <si>
    <t xml:space="preserve">Definir e implementar una arquitectura tecnológica que permita optimizar, disponer y mantener los servicios de tecnología que apoyan la operación del ministerio, apropiando modelos y tecnologías de nueva generación dentro de las vigencias de 2023 a 2026 </t>
  </si>
  <si>
    <t>Gestión de la Información Sectorial
Gestión de Tecnologías de la Información</t>
  </si>
  <si>
    <t>Fortalecimiento del Portafolio de Servicios de Tecnologías de Información para la Transformación Digital</t>
  </si>
  <si>
    <t>Documentos de Planeación</t>
  </si>
  <si>
    <t>Documentos de planeación realizados</t>
  </si>
  <si>
    <t>Oficina de Tecnologias de la Información</t>
  </si>
  <si>
    <t>E2-D2-1000</t>
  </si>
  <si>
    <t>Servicios tecnologicos</t>
  </si>
  <si>
    <t>Índice de
capacidad en
la prestación
de servicios de
tecnología</t>
  </si>
  <si>
    <t>Reporte de disponibildad de la infraestructura tecnológica del Ministerio por parte del Data Center.</t>
  </si>
  <si>
    <t>Porcentaje de disponibilidad</t>
  </si>
  <si>
    <t>Durante el primer trimestre de la vigencia 2025, el índice de disponibilidad de la plataforma tecnológica ha sido superior al 95% en cada uno de los meses.</t>
  </si>
  <si>
    <t>No se presentaron retrasos durante el tercer trimestre de la vigencia 2025</t>
  </si>
  <si>
    <t>Durante el segundo trimestre de la vigencia 2025, el índice de disponibilidad de la plataforma tecnológica ha sido superior al 95% para cada uno de los meses.</t>
  </si>
  <si>
    <t>No se presentaron retrasos para el segundo trimestre de la vigencia 2025</t>
  </si>
  <si>
    <t>Durante el tercer trimestre de la vigencia 2025, el índice de disponibilidad de la plataforma tecnológica ha sido superior al 95% para cada uno de los meses.</t>
  </si>
  <si>
    <t>No se presentaron retrasos para el tercer  trimestre de la vigencia 2025</t>
  </si>
  <si>
    <t>En el cuarto trimestre de la vigencia 2025, la plataforma tecnológica registró una disponibilidad superior al 95% de forma sostenida durante todos los meses.</t>
  </si>
  <si>
    <t>A lo largo de la vigencia 2025, la plataforma tecnológica alcanzó un índice de disponibilidad superior al 95%, reflejando un desempeño operativo estable,  garantizando la continuidad del servicio.</t>
  </si>
  <si>
    <t>https://mintic-my.sharepoint.com/personal/dfvargas_mintic_gov_co/_layouts/15/onedrive.aspx?id=%2Fpersonal%2Fdfvargas%5Fmintic%5Fgov%5Fco%2FDocuments%2F%2EPRESUPUESTO%5FPROYECTO%5FINVERSION%5FOFICINA%5FTI%2FProyecto%5FInversion%5FOficina%5FTI%2FVigencia%5F2025%2FSeguimiento%5FPIIP%5F2025&amp;sortField=Modified&amp;isAscending=false&amp;viewid=c9284704%2D9892%2D4481%2D9cd1%2D5ee2d9539b52&amp;LOF=1</t>
  </si>
  <si>
    <t>Durante el primer trimestre de la vigencia 2026, el índice de disponibilidad de la plataforma tecnológica ha sido superior al 95% en cada uno de los meses.</t>
  </si>
  <si>
    <t>No se presentaron retrasos durante el primer trimestre de la vigencia 2026</t>
  </si>
  <si>
    <t>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t>
  </si>
  <si>
    <t>Servicios de información actualizados</t>
  </si>
  <si>
    <t>Sistemas de información actualizados</t>
  </si>
  <si>
    <t xml:space="preserve"> (Programación y seguimiento de ingresos, así como el monitoreo continuo de la ejecución presupuestal y contractual del Fondo Único de TIC) </t>
  </si>
  <si>
    <t xml:space="preserve">Fortalecer el seguimiento de los ingresos y gastos del Fondo Único de TIC en el marco de la integralidad y pertinencia requerida. </t>
  </si>
  <si>
    <t>02. Gestión presupuestal y eficiencia del gasto público.</t>
  </si>
  <si>
    <t>Informes de Seguimiento a los ingresos del Fondo Único de TIC</t>
  </si>
  <si>
    <t>Número de informes correspondientes al seguimiento a la cadena de gestión integral del cobro.</t>
  </si>
  <si>
    <t>En el avance del indicador se registran los Informes de Seguimiento a los ingresos del Fondo Único de TIC, que para la fecha de corte corresponde a 5 de los 16 programados. Es importante medir dicha gestión, toda vez que evidencia el seguimiento a la cadena de gestión integral del cobro y la generación de alertas y recomendaciones de manera oportuna</t>
  </si>
  <si>
    <t xml:space="preserve">
# de informes correspondientes al seguimiento a la cadena de gestión integral de cobro elaborados en el periodo</t>
  </si>
  <si>
    <t>La OGIF ha elaborado (1) informe trimestral de proyección vs recaudo, (1) informe trimestral de cartera, (1) informe trimestral asociado al ciclo de tiempos de los actos administrativos y (1) informe semestral alusivo al análisis de los procesos judiciales  y su presunta incidencia sobre los recursos del Fondo Único de TIC. Todos los anteriores correspondientes al cierre de la vigencia 2024 y se incorpora  en su contenido alertas y recomendaciones derivadas de la labor de seguimiento a la cadena de gestión integral del cobro. A su vez, se elaboró la proyección de ingresos del Fondo Único de TIC para el 2026, en la que se contempla la metodología aplicada y los insumos que se dispusieron para llevar a cabo la estimación.</t>
  </si>
  <si>
    <t>La OGIF han elaborado (2) informe trimestrales de proyección vs recaudo, (2) informes trimestrales de cartera, (2) informe trimestrales asociado al ciclo de tiempos que deben surtir los actos administrativos y (1) informe semestral alusivo al análisis de los procesos judiciales  y su presunta incidencia sobre los recursos del Fondo Único de TIC. En los documentos referenciados, se incluyen alertas y recomendaciones derivadas de la labor de seguimiento a la cadena de gestión integral del cobro. A su vez, se elaboró la proyección de ingresos del Fondo Único de TIC para el 2026, en la que se contempla la metodología aplicada y los insumos que se dispusieron para llevar a cabo la estimación.</t>
  </si>
  <si>
    <t>La OGIF ha elaborado tres (3) informes trimestrales de proyección vs recaudo, tres (3) informes trimestrales de cartera, tres (3) informes trimestrales asociado al ciclo de tiempos que deben surtir los actos administrativos y dos (2) informes semestrales alusivos al análisis de los procesos judiciales  y su presunta incidencia sobre los recursos del Fondo Único de TIC. En los documentos referenciados, se incluyen alertas y recomendaciones derivadas de la labor de seguimiento a la cadena de gestión integral del cobro. A su vez, se elaboró la proyección de ingresos del Fondo Único de TIC para el 2026, en la que se contempla la metodología aplicada y los insumos que se dispusieron para llevar a cabo la estimación.</t>
  </si>
  <si>
    <t>En el cuarto trimestre de 2025, el área ha elaborado 1 informe trimestral de proyección vs recaudo, 1 informe trimestral de cartera, 1 informe trimestral asociado al ciclo de tiempos que deben surtir los actos administrativos y el análisis prospectivo y de sensibilidad a los ingresos del Fondo Único de TIC.</t>
  </si>
  <si>
    <t>La OGIF ha elaborado en la vigencia 2025, cuatro (4) informes trimestrales de proyección vs recaudo, cuatro (4) informes trimestrales de cartera, cuatro (4) informes trimestrales asociado al ciclo de tiempos que deben surtir los actos administrativos y dos (2) informes semestrales alusivos al análisis de los procesos judiciales  y su presunta incidencia sobre los recursos del Fondo Único de TIC. En los documentos referenciados, se incluyen alertas y recomendaciones derivadas de la labor de seguimiento a la cadena de gestión integral del cobro. A su vez, se elaboró la proyección de ingresos del Fondo Único de TIC para el 2026, en la que se contempla la metodología aplicada y los insumos que se dispusieron para llevar a cabo la estimación, y además se elaboró el análisis prospectivo y de Sensibilidad a los Ingresos del Fondo Único de TIC.</t>
  </si>
  <si>
    <t>https://mintic.sharepoint.com/Oficina_Gestion_Ingresos_Fondo/Entregables%20PESPEI%202025/Forms/AllItems.aspx</t>
  </si>
  <si>
    <t>La OGIF ha elaborado (1) informe trimestral de proyección vs recaudo, (1) informe trimestral de cartera, (1) informe trimestral asociado al ciclo de tiempos de los actos administrativos y (1) informe semestral alusivo al análisis de los procesos judiciales  y su presunta incidencia sobre los recursos del Fondo Único de TIC. Todos los anteriores correspondientes al cierre de la vigencia 2025 incorporando  en su contenido alertas y recomendaciones derivadas de la labor de seguimiento a la cadena de gestión integral del cobro. Asimismo, se elaboró la proyección de ingresos del Fondo Único de TIC para el 2026, en la que se contempla la metodología aplicada y los insumos que se dispusieron para llevar a cabo la estimación.</t>
  </si>
  <si>
    <t>https://mintic.sharepoint.com/Oficina_Gestion_Ingresos_Fondo/Entregables%20PESPEI%202026/Forms/AllItems.aspx</t>
  </si>
  <si>
    <t xml:space="preserve">Oficina para la Gestión de Ingresos del Fondo </t>
  </si>
  <si>
    <t>E2-D2-2000</t>
  </si>
  <si>
    <t>Informes de Seguimiento de la información presupuestal y contractual del Fondo Único de TIC</t>
  </si>
  <si>
    <t xml:space="preserve">Informes de ejecución presupuestal y contractual </t>
  </si>
  <si>
    <t xml:space="preserve"> Informes de ejecución presupuestal y contractual presentados en el periodo</t>
  </si>
  <si>
    <t># de informes de ejecución presupuestal y contractual elaborados en el periodo</t>
  </si>
  <si>
    <t>Se han generado (3) informes mensuales asociados al seguimiento a la ejecución presupuestal y estado de pagos, en el que se detalla el manejo y disposición de los recursos del Fondo Único de TIC. De igual modo se ha adelantado el seguimiento a la ejecución contractual y financiera a través de (3) reportes mensuales relacionados con los contratos de aporte, convenios, contratación derivada, contratos de prestación de servicio, órdenes de compra y transferencias, para las dependencias de la entidad. Lo anterior en procura de generar alertas tempranas y de contribuir de manera efectiva a la toma de decisiones.</t>
  </si>
  <si>
    <t>Se han generado (6) informes mensuales asociados al seguimiento a la ejecución presupuestal y estado de pagos, en el que se detalla el manejo y disposición de los recursos del Fondo Único de TIC. De igual modo se ha adelantado el seguimiento a la ejecución contractual y financiera a través de (6) reportes mensuales relacionados con los contratos de aporte, convenios, contratación derivada, contratos de prestación de servicio, órdenes de compra y transferencias, para las dependencias de la entidad. Lo anterior en procura de generar alertas tempranas y de contribuir de manera efectiva a la toma de decisiones.</t>
  </si>
  <si>
    <t>Se han generado nueve (9) informes mensuales asociados al seguimiento a la ejecución presupuestal y estado de pagos, en el que se detalla el manejo y disposición de los recursos del Fondo Único de TIC. De igual modo se ha adelantado el seguimiento a la ejecución contractual y financiera a través de nueve (9) reportes mensuales relacionados con los contratos, convenios, órdenes de compra y transferencias, para las dependencias de la entidad. Lo anterior en procura de generar alertas tempranas y de contribuir de manera efectiva a la toma de decisiones.</t>
  </si>
  <si>
    <t>En el cuarto trimestre de 2025, el área ha elaborado 3 informes mensuales asociados al seguimiento a la ejecución presupuestal y estado de pagos, en el que se detalla el manejo y disposición de los recursos del Fondo Único de TIC. Igualmente, se realizaron 3 reportes mensuales relacionados con los contratos, convenios, ordenes de compra y transferencias, para las dependencias de la entidad.</t>
  </si>
  <si>
    <t>Se han generado en la vigencia 2025 doce (12) informes mensuales asociados al seguimiento a la ejecución presupuestal y estado de pagos, en el que se detalla el manejo y disposición de los recursos del Fondo Único de TIC. De igual modo se ha adelantado el seguimiento a la ejecución contractual y financiera a través de doce (12) reportes mensuales relacionados con los contratos, convenios, órdenes de compra y transferencias, para las dependencias de la entidad. Lo anterior en procura de generar alertas tempranas y de contribuir de manera efectiva a la toma de decisiones.</t>
  </si>
  <si>
    <t>Se generaron tres (3) informes mensuales de seguimiento a la ejecución presupuestal y estado de pagos, detallando el uso de los recursos del Fondo Único de TIC. Asimismo, se realizaron tres (3) reportes de monitoreo contractual y financiero que abarcaron: - Contratos de aporte y convenios. - Contratación derivada y de prestación de servicios. -Órdenes de compra y transferencias, dirigidos a las diferentes dependencias de la entidad. Esta gestión garantiza la generación de alertas tempranas y optimiza la toma de decisiones estratégica de la entidad.</t>
  </si>
  <si>
    <t>Informes de
Seguimiento
a los ingresos
del Fondo
Único de TIC
(4)
Informes de
Seguimiento
de la
información
presupuestal
y contractual
del Fondo
Único de TIC
(4)</t>
  </si>
  <si>
    <t>Informe trimestral consolidado de ingresos y gastos del Fondo Único de TIC</t>
  </si>
  <si>
    <t># de informes trimestrales consolidado de ingresos y gastos del Fondo Único de TIC</t>
  </si>
  <si>
    <t>El área ha elaborado un informe trimestral con corte a diciembre de 2024, en el que se aborda el seguimiento a la cadena de gestión integral del cobro, la cadena presupuestal y contractual del Fondo Único de TIC, en aras de garantizar la detección de alertas tempranas así como las recomendaciones consistentes con el balance trimestral.</t>
  </si>
  <si>
    <t>El área ha elaborado dos (2) informes trimestrales orientados al seguimiento detallado de la cadena de integral del cobro, así como a la cadena presupuestal y la gestión contractual del Fondo Único de TIC, con el fin de identificar oportunamente alertas tempranas y emitir recomendaciones pertinentes.</t>
  </si>
  <si>
    <t>El área ha elaborado tres (3) informes trimestrales orientados al seguimiento detallado de la cadena de integral del cobro, así como a la cadena presupuestal y la gestión contractual del Fondo Único de TIC, con el fin de identificar oportunamente alertas tempranas y emitir recomendaciones pertinentes.</t>
  </si>
  <si>
    <t>En el cuarto trimestre de 2025, la dependencia elaboró un informe trimestral orientado  al seguimiento detallado de la cadena de integral del cobro, así como a la cadena presupuestal y la gestión contractual del Fondo Único de TIC</t>
  </si>
  <si>
    <t>El área ha elaborado en la vigencia 2025, cuatro (4) informes trimestrales orientados al seguimiento detallado de la cadena de integral del cobro, así como a la cadena presupuestal y la gestión contractual del Fondo Único de TIC, con el fin de identificar oportunamente alertas tempranas y emitir recomendaciones pertinentes.</t>
  </si>
  <si>
    <t>El área elaboró el informe trimestral con corte a diciembre de 2025, el cual analiza el seguimiento a la gestión integral de cobro y a las cadenas presupuestal y contractual del Fondo Único de TIC. Este documento permite garantizar la detección de alertas tempranas y emitir recomendaciones alineadas con el balance del periodo.</t>
  </si>
  <si>
    <t>Informes de
Seguimiento
a los
ingresos del
Fondo Único
de TIC (12)
-Informes de
Seguimiento
de la
información
presupuestal
y contractual del Fondo
Único de TIC
(12)</t>
  </si>
  <si>
    <t>Actualización de la herramienta con los registros recientes de ingresos y gastos del Fondo Único de TIC</t>
  </si>
  <si>
    <t># de actualización de la herramienta con los registros recientes de ingresos y gastos del Fondo Único de TIC</t>
  </si>
  <si>
    <t>Se han realizado actualizaciones mensuales con corte a diciembre de 2024, enero y febrero de 2025 a los tableros asociados al seguimiento de ejecución de recursos y el mensual CPS, ordenes de compra, contratos y convenios así como el tablero de control de  ingreso y metodología costo-beneficio.</t>
  </si>
  <si>
    <t>Se han realizado seis (6) actualizaciones mensuales a los tableros asociados al seguimiento de ejecución de recursos y el mensual CPS, ordenes de compra, contratos y convenios así como el tablero de control de  ingreso y metodología costo-beneficio, con el fin de fortalecer la trazabilidad, facilitar el análisis financiero y apoyar la toma de decisiones estratégicas en la gestión del Fondo Único de TIC.</t>
  </si>
  <si>
    <t>Se han realizado nueve (9) actualizaciones mensuales a los tableros asociados al seguimiento de ejecución de recursos y el mensual CPS, ordenes de compra, contratos y convenios así como el tablero de control de  ingreso y metodología costo-beneficio, con el fin de fortalecer la trazabilidad, facilitar el análisis financiero y apoyar la toma de decisiones estratégicas en la gestión del Fondo Único de TIC.</t>
  </si>
  <si>
    <t>En el cuarto trimestre de 2025, la OGIF realizó 3 actualizaciones mensuales a los tableros asociados al seguimiento de ejecución de recursos y el mensual CPS, ordenes de compra, contratos y convenios así como el tablero de control de  ingreso y metodología costo-beneficio</t>
  </si>
  <si>
    <t>En la vigencia 2025, se han realizado doce (12) actualizaciones mensuales a los tableros asociados al seguimiento de ejecución de recursos y el mensual CPS, ordenes de compra, contratos y convenios así como el tablero de control de  ingreso y metodología costo-beneficio, con el fin de fortalecer la trazabilidad, facilitar el análisis financiero y apoyar la toma de decisiones estratégicas en la gestión del Fondo Único de TIC.</t>
  </si>
  <si>
    <t>Se realizaron las actualizaciones mensuales (con corte a diciembre de 2025, enero y febrero de 2026) de los tableros de seguimiento a la ejecución de recursos, CPS, órdenes de compra, contratos y convenios. Asimismo, se actualizaron los tableros de control de ingresos y de metodología costo-beneficio.</t>
  </si>
  <si>
    <t>Gestión adecuada de los recursos financieros Ministerio de TIC</t>
  </si>
  <si>
    <t xml:space="preserve">Garantizar el financiamiento y cumplimiento de los objetivos misionales, estratégicos y legales. </t>
  </si>
  <si>
    <t>Gestión Financiera</t>
  </si>
  <si>
    <t>Disponibilidad de recursos para la ejecución de los mismos por parte de las áreas.</t>
  </si>
  <si>
    <t>Informes de Ejecución Presupuestal detallado de Gastos del MinTIC.</t>
  </si>
  <si>
    <t>Cuenta con informes mensuales en los cuales se eviedencia la ejecución del gasto los cuales son publicados en la pagina WEB de la entidad para concoimiento de los interesados.</t>
  </si>
  <si>
    <t>La sumatoria de informes de ejecución presupuestal de gastos en el cuatrenio</t>
  </si>
  <si>
    <t>La Subdirección Financiera gestiona la ejecución presupuestal de gastos de MinTIC y publica mensualmente de manera oportuna según lo programado  en la página WEB del Ministerio el informe de Ejecución Presupuestal de Gasto; así las cosas para el trimestre periodo de análisis se cumplió con la publicación de 3 informes de un total de 12 programados para la vigencia; cumpliendo con la meta establecida para el indicador.</t>
  </si>
  <si>
    <t>La Subdirección Financiera gestiona la ejecución presupuestal de gastos de MinTIC y publica mensualmente de manera oportuna según lo programado  en la página WEB del Ministerio el informe de Ejecución Presupuestal de Gasto; así las cosas se cumplió con la publicación de 3 informes para el trimestre periodo de análisis  para un acumulado de 6 para el primer semestre de la vigencia, de un  total de 12 programados para la vigencia; cumpliendo con la meta establecida para el indicador.</t>
  </si>
  <si>
    <t>La Subdirección Financiera gestiona la ejecución presupuestal de gastos de MinTIC y publica mensualmente de manera oportuna según lo programado  en la página WEB del Ministerio el informe de Ejecución Presupuestal de Gasto; así las cosas se cumplió con la publicación de 3 informes para el trimestre periodo de análisis  para un acumulado de 9 a cioerre del tecer trimestre  de un  total de 12 programados para la vigencia; cumpliendo con la meta establecida para el indicador.</t>
  </si>
  <si>
    <t xml:space="preserve">La Subdirección Financiera gestiona la ejecución presupuestal de gastos del MinTIC y publica mensualmente de manera oportuna según lo programado en la página WEB del Ministerio el informe de Ejecución Presupuestal de Gasto; cumpliendo con la meta establecida para el indicador.
Para el trimestre 4 de 2025 se cumplió con la publicación de 3 informes de acuerdo con lo programado. </t>
  </si>
  <si>
    <t>La Subdirección Financiera gestionó la ejecución presupuestal de gastos del MinTIC  y publicó de manera oportuna el Informe de Ejecución Presupuestal de Gasto mensualmente en la página web del Ministerio; cumpliendo con la meta establecida para el indicador.
Asi las cosas, para la vigencia 2025 se logró publicar los 12 informes programados, cumpliendo la meta al 100%.</t>
  </si>
  <si>
    <t>https://mintic.sharepoint.com/:f:/r/Subdireccion_Financiera/Entregables%20CLARITY%202025/E2-D2-3000%20Gesti%C3%B3n%20Adecuada%20de%20Recursos%20MinTIC/1.%20Informes%20de%20Seguimiento%20de%20Orden%20Financiero/1.1%20Informes%20del%20seguimiento%20a%20la%20ejecuci%C3%B3n%20presupuestal%20de%20gastos%20del%20MinTIC?csf=1&amp;web=1&amp;e=ZLUz5U</t>
  </si>
  <si>
    <t>https://mintic.sharepoint.com/Subdireccion_Financiera/Entregables%20CLARITY%202026/Forms/AllItems.aspx?id=%2FSubdireccion%5FFinanciera%2FEntregables%20CLARITY%202026%2FE2%2DD2%2D3000%20Gesti%C3%B3n%20Adecuada%20de%20Recursos%20MINTIC%2F1%2E%20Informes%20de%20Seguimiento%20de%20Orden%20Financiero%2F1%2E1%20Informes%20del%20Seguimiento%20a%20la%20Ejecuci%C3%B3n%20Presupuestal%20de%20Gastos%20del%20MinTIC&amp;viewid=f3595c83%2Defbd%2D4c62%2Db4ff%2D748d37dd3d2d&amp;viewpath=%2FSubdireccion%5FFinanciera%2FEntregables%20CLARITY%202026%2FForms%2FAllItems%2Easpx</t>
  </si>
  <si>
    <t>Subdirección Financiera</t>
  </si>
  <si>
    <t>E2-D2-3000</t>
  </si>
  <si>
    <t>Gestión adecuada de los recursos Fondo Único de TIC</t>
  </si>
  <si>
    <t>Gestionar los recursos financieros para atender las actividades misionales, estratégicas y legales del Fondo Único de TIC.</t>
  </si>
  <si>
    <t>Informes de Ejecución Presupuestal detallada de Ingresos y de Gastos del Fondo Único de TIC.</t>
  </si>
  <si>
    <t>La Subdirección Financiera gestiona la ejecución presupuestal de gastos de FuTIC y publica mensualmente de manera oportuna según lo programado  en la página WEB del Ministerio el informe de Ejecución Presupuestal de Gasto; así las cosas para el trimestre periodo de análisis se cumplió con la publicación de 3 informes de un total de 12 programados para la vigencia; cumpliendo con la meta establecida para el indicador.</t>
  </si>
  <si>
    <t>La Subdirección Financiera gestiona la ejecución presupuestal de gastos de FuTIC y publica mensualmente de manera oportuna según lo programado  en la página WEB del Ministerio el informe de Ejecución Presupuestal de Gasto; así las cosas se cumplió con la publicación de 3 informes para el trimestre periodo de análisis  para un acumulado de 6 para el primer semestre de la vigencia, de un  total de 12 programados para la vigencia; cumpliendo con la meta establecida para el indicador.</t>
  </si>
  <si>
    <t>La Subdirección Financiera gestiona la ejecución presupuestal de gastos de FuTIC y publica mensualmente de manera oportuna según lo programado  en la página WEB del Ministerio el informe de Ejecución Presupuestal de Gasto; así las cosas se cumplió con la publicación de 3 informes para el trimestre periodo de análisis  para un acumulado de 9 al cierre del tercer trimestre de un  total de 12 programados para la vigencia; cumpliendo con la meta establecida para el indicador.</t>
  </si>
  <si>
    <t xml:space="preserve">La Subdirección Financiera gestiona la ejecución presupuestal de gastos del Fondo Único de TIC y publica mensualmente de manera oportuna según lo programado en la página WEB del Ministerio el informe de Ejecución Presupuestal de Gasto; cumpliendo con la meta establecida para el indicador.
Para el trimestre 4 de 2025 se cumplió con la publicación de 3 informes de acuerdo con lo programado. </t>
  </si>
  <si>
    <t>La Subdirección Financiera gestionó la ejecución presupuestal de gastos del Fondo Único de TIC y publicó de manera oportuna el Informe de Ejecución Presupuestal de Gasto mensualmente en la página web del Ministerio; cumpliendo con la meta establecida para el indicador.
Asi las cosas, para la vigencia 2025 se logró publicar los 12 informes programados, cumpliendo la meta al 100%.</t>
  </si>
  <si>
    <t>https://mintic.sharepoint.com/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t>
  </si>
  <si>
    <t>E2-D2-4000</t>
  </si>
  <si>
    <t>Fortalecimiento de la Gestión Documental en MinTIC</t>
  </si>
  <si>
    <t>Generar estrategias para consolidar la gestión documental con fines de conservación y preservación de los documentos producidos en el MINTIC.</t>
  </si>
  <si>
    <t>16. Gestión documental</t>
  </si>
  <si>
    <t>Gestión Documental</t>
  </si>
  <si>
    <t>Conservación de la Información Histórica del Sector TIC // CONSERVACIÓN DE LA DOCUMENTACIÓN HISTÓRICA Y EL PATRIMONIO DOCUMENTAL DEL MINISTERIO DE CORREOS, TELÉGRAFOS, MINISTERIO DE COMUNICACIONES Y RECEPCIÓN DEL FONDO DOCUMENTAL PAR TELECOM BOGOTÁ, D.C.
12</t>
  </si>
  <si>
    <t>Servicio de gestión documental</t>
  </si>
  <si>
    <t>Sistema de gestión documental implementado</t>
  </si>
  <si>
    <t>Implementar un sistema de gestion documental con los diferentes instrumentos archivisticos</t>
  </si>
  <si>
    <t>Numero de  sistemas de gestion documental implementado</t>
  </si>
  <si>
    <t>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t>
  </si>
  <si>
    <t xml:space="preserve">Se encuentra pendiente la entrega del informe de ejecución de las actividades realizadas durante el mes de marzo. El proveedor dispone de un plazo de 7 días hábiles del mes siguiente para enviarlo, junto con las evidencias correspondientes. Una vez recibido, la supervisión procede a validar el cumplimiento de las obligaciones estipuladas en el contrato y se solicitan los ajustes que sean necesarios. </t>
  </si>
  <si>
    <t xml:space="preserve">Para el fortalecimiento de la gestión documental,  se adelantó la intervención de 77,7 metros lineales mensuales de documentación, sin evidenciarse presencia de biodeterioro en los materiales revisados. Como parte de este proceso, se elaboraron los inventarios físicos correspondientes al total intervenido y se realizó la solicitud de visita al Archivo General de la Nación (AGN), con el fin de establecer el cronograma de transferencia secundaria. La documentación fue clasificada y organizada de acuerdo con la disposición final definida en la Tabla de Retención Documental (TRD) y la Tabla de Valoración Documental (TVD). Asimismo, se llevó a cabo la digitalización de la serie documental cuya disposición final establece conservación total, y esta información será dispuesta para consulta a través del Sistema de Gestión Documental y Archivos (SGDA) – Integra TIC, adicionalmente;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t>
  </si>
  <si>
    <t>Para el fortalecimiento de la gestión documental,  se adelantó la intervención de 77,7 metros lineales mensuales de documentación, sin evidenciarse presencia de biodeterioro en los materiales revisados. Como parte de este proceso, se construción del inventario documental de los fondos documentales intervenidos;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Digitalizacion de los documentos de las entidades liquidadas del sector TIC, de acuerdo con su disposición final para consulta.</t>
  </si>
  <si>
    <t>Para el fortalecimiento de la gestión documental,  se adelantó la intervención de 77,7 metros lineales de documentación en la vigencia 2025, sin evidenciarse presencia de biodeterioro en los materiales revisados. Como parte de este proceso, se construción del inventario documental de los fondos documentales intervenidos;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Digitalizacion de los documentos de las entidades liquidadas del sector TIC, de acuerdo con su disposición final para consulta.</t>
  </si>
  <si>
    <t>Para el fortalecimiento de la gestión documental,  se adelantó la intervención de 936 metros lineales de documentación en la vigencia 2025, sin evidenciarse presencia de biodeterioro en los materiales revisados. Como parte de este proceso, se construción del inventario documental de los fondos documentales intervenidos; Se atendieron las consultas y prestamos de expediente solicitados por la entidad, ciudadanía y entes de control al archivo central y gestión; Se llevo a cabo la custudia y salvaguarda de la documentación del Ministerio y las entidades extintas del sector Tic mediante su organización, clasificación, ordenación, conservación y alistamiento; Digitalizacion de los documentos 45.920 de las entidades liquidadas del sector TIC, de acuerdo con su disposición final para consulta.</t>
  </si>
  <si>
    <t>https://mintic.sharepoint.com/sites/GITdeGruposdeIntersyGestinDocumental/Documentos%20compartidos/Forms/AllItems.aspx?id=%2Fsites%2FGITdeGruposdeIntersyGestinDocumental%2FDocumentos%20compartidos%2F2025%2FEntregables%20Clarity%202025%2FE2%2DD2%2D5000%20Fortalecimiento%20de%20la%20gesti%C3%B3n%20documental%20en%20MINTIC&amp;viewid=0c6f63ab%2D306c%2D4e9e%2Db9b7%2D300d0ca8c1b0&amp;CT=1767630718747&amp;OR=OWA%2DNT%2DMail&amp;CID=b7d876fa%2Db500%2D1195%2D7675%2D15049cd77fc9&amp;clickParams=eyJYLUFwcE5hbWUiOiJNaWNyb3NvZnQgT3V0bG9vayBXZWIgQXBwIiwiWC1BcHBWZXJzaW9uIjoiMjAyNTEyMTIwMDMuMTAiLCJPUyI6IldpbmRvd3MgMTEifQ%3D%3D</t>
  </si>
  <si>
    <t>Durante el primer trimestre de 2026, se avanzó en la ejecución del Plan Estratégico Sectorial mediante la custodia y almacenamiento de 33.528 metros lineales de acervo documental, garantizando la integridad de los archivos a través del monitoreo constante de las condiciones ambientales en los depósitos. Se adelantaron labores de clasificación, ordenación y descripción archivística, permitiendo la actualización de expedientes tanto físicos como digitales, a la par de la elaboración y consolidación del inventario documental. Asimismo, se gestionaron de manera efectiva la radicación, los traslados y la atención de consultas y préstamos, asegurando la disponibilidad y trazabilidad de la información. Finalmente, se dio aplicabilidad a los instrumentos archivísticos mediante la implementación del PINAR, el PGD y el SIC, cumpliendo con los formatos y procedimientos técnicos establecidos para la recepción, formación y administración de las unidades documentales físicas y electrónicas de la entidad.</t>
  </si>
  <si>
    <t>n/a</t>
  </si>
  <si>
    <t>https://mintic.sharepoint.com/sites/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t>
  </si>
  <si>
    <t>Subdirección Administrativa</t>
  </si>
  <si>
    <t>E2-D2-5000</t>
  </si>
  <si>
    <t>Gestión Contractual del MINTIC para una  Contratación  Pública Eficiente y Transparente</t>
  </si>
  <si>
    <t>Brindar a la entidad un soporte para los diferentes tramites en etapas del proceso de contratación</t>
  </si>
  <si>
    <t xml:space="preserve">03. Política de Compras y Contratación Pública </t>
  </si>
  <si>
    <t>Gestión de Compras y Contratación</t>
  </si>
  <si>
    <t>Seguimiento al PAA</t>
  </si>
  <si>
    <t>Porcentaje de avance del PAA</t>
  </si>
  <si>
    <t>Mide el nivel de avance acumulado en la implementación de herramientas destinadas al manejo, organización, gestión y consulta de la información contractual, de acuerdo con los componentes definidos para su puesta en operación. Refleja el grado de desarrollo y mantenimiento de la solución en el tiempo.</t>
  </si>
  <si>
    <t>(Total de herramientas definidasHerramientas implementadas y operativas​)×100</t>
  </si>
  <si>
    <t>En el marco de la inciativa a cartgo de esta Subdirección, el avance  para el periodo, se debe  a la las publicaciones en el SECOP II y en la pagína Web institucional, de las modificaciones al plan anual de adquisiciones de acuerdo con las solicitudes presentadas por las dependencias de la entidad, en el mismo sentido las actividades de apoyo en la estructuración de los procesos, consolidación del PAA, gestión de los procesos contractuales, apoyo en la estructuración de riesgos previsibles de los contratos, igualmente con la expedición de certificaciones de contratos suscritos por parte de la entidad</t>
  </si>
  <si>
    <t xml:space="preserve">
En el marco de la iniciativa liderada por la Subdirección de Gestión Contractual, el avance correspondiente al periodo se sustenta en la ejecución de diversas actividades orientadas al fortalecimiento de la gestión contractual de la entidad. En primer lugar, se destaca el trámite de los contratos requeridos por parte de las áreas de la entidad; en segundo lugar, la revisión, consolidación y publicación oportuna en el SECOP II y en la página web institucional de las modificaciones realizadas al Plan Anual de Adquisiciones (PAA), en atención a las solicitudes presentadas por las diferentes dependencias de la entidad;  en tercer lugar , se brindó acompañamiento en el proceso post-contractual de los contratos, convenios y órdenes de compra y en cuarto lugar, se aprobaron las garantías de los contratos de acuerdo con los procedimientos establecidos, lo cual permite fortalecer los mecanismos de gestión y mitigación de riesgos contractuales. Estas acciones, en conjunto, evidencian el compromiso de esta dependencia con la eficiencia administrativa, la planeación estratégica de la contratación pública y el cumplimiento del marco normativo vigente.</t>
  </si>
  <si>
    <t xml:space="preserve">
Respecto a este periodo, la iniciativa liderada por la Subdirección de Gestión Contractual, el avance se sustenta en la ejecución de diversas actividades orientadas al fortalecimiento de la gestión contractual de la entidad, en cumplimiento con la normatividad vigente en materia de contratación pública.
En primer lugar, se ha dado trámite oportuno y conforme a la normatividad aplicable a los contratos solicitados por las áreas de la entidad. En segundo lugar, se realizó la revisión, consolidación y publicación oportuna en el Sistema Electrónico para la Contratación Pública (SECOP II), así como en la página web institucional, de las modificaciones efectuadas al Plan Anual de Adquisiciones (PAA), atendiendo las solicitudes formuladas por las diferentes dependencias del Mintic/Fontic.
En tercer lugar, se brindó acompañamiento jurídico y técnico en el proceso post-contractual, incluyendo la supervisión y seguimiento de contratos, convenios y órdenes de compra, verificando la correcta ejecución y cumplimiento de las obligaciones contractuales. Finalmente, se aprobaron las garantías contractuales conforme a los procedimientos internos y a lo establecido en el marco normativo vigente, lo cual contribuye al fortalecimiento de los mecanismos de gestión y mitigación de riesgos asociados a la contratación pública.
Estas acciones reflejan el compromiso de esta dependencia con la eficiencia administrativa, la planeación estratégica en la contratación pública y el estricto cumplimiento del marco normativo aplicable, contribuyendo a la transparencia y legalidad en la gestión contractual.
</t>
  </si>
  <si>
    <t>En primer lugar, se ha dado trámite oportuno y conforme a la normatividad aplicable a los contratos solicitados por las áreas de la entidad. En segundo lugar, se realizó la revisión, consolidación y publicación oportuna en el Sistema Electrónico para la Contratación Pública (SECOP II), así como en la página web institucional, de las modificaciones efectuadas al Plan Anual de Adquisiciones (PAA), atendiendo las solicitudes formuladas por las diferentes dependencias del Mintic/Fontic.
En tercer lugar, se brindó acompañamiento jurídico y técnico en el proceso post-contractual, incluyendo la supervisión y seguimiento de contratos, convenios y órdenes de compra, verificando la correcta ejecución y cumplimiento de las obligaciones contractuales. Finalmente, se aprobaron las garantías contractuales conforme a los procedimientos internos y a lo establecido en el marco normativo vigente, lo cual contribuye al fortalecimiento de los mecanismos de gestión y mitigación de riesgos asociados a la contratación pública.
Estas acciones reflejan el compromiso de esta dependencia con la eficiencia administrativa, la planeación estratégica en la contratación pública y el estricto cumplimiento del marco normativo aplicable, contribuyendo a la transparencia y legalidad en la gestión contractual.</t>
  </si>
  <si>
    <t>Se cumplió con el seguimiento al PAA, evidenciando avances en la publicación y adjudicación de los procesos conforme a lo programado. La gestión fortaleció la planeación y garantizó la ejecución oportuna de las actividades contractuales</t>
  </si>
  <si>
    <t>https://mintic.sharepoint.com/:f:/s/contratacin/IgDM8WYarOtGTJIMGiVMio_iAQEHrocVVNbS8DntYiPZLhU?e=c6C4Rv</t>
  </si>
  <si>
    <t xml:space="preserve">En primer lugar, se formuló el Plan Anual de Adquisiciones (PAA) de conformidad con la normatividad vigente, como instrumento de planeación para dar inicio a los procesos de contratación de la entidad. Asimismo, se dio trámite oportuno y conforme a las disposiciones aplicables a las solicitudes contractuales presentadas por las diferentes áreas.
En el trimestre se gestionaron 1261 proceso de contratación, así: por FUTIC 1240 y por MINTIC 21. Se atendieron el 100% de las solicitudes efectuadas a la Subdirección de Gestión Contractual por las diferentes áreas de la Entidad.
En segundo lugar, se llevó a cabo la revisión, consolidación y publicación oportuna en el Sistema Electrónico para la Contratación Pública (SECOP II), así como en la página web institucional, de las modificaciones realizadas al PAA, en atención a los requerimientos formulados por las distintas dependencias del MinTIC/Fontic. En el periodo se realizaron publicaciones al PAA así: MinTIC Enero 13, Febrero 1 y Marzo 3 para un total de 17 modificaciones y por FUTIC  Enero 40 y Febrero 1 y Marzo 5 para un total de 46 modificaciones; que totalizadas son 63 modificaciones totales para la Entidad.
En tercer lugar, se brindó acompañamiento jurídico y técnico durante la etapa postcontractual, incluyendo actividades de supervisión y seguimiento a contratos, convenios y órdenes de compra, con el fin de verificar su adecuada ejecución y el cumplimiento de las obligaciones pactadas. Durante el primer trimestre del año 2026, se inician las gestiones de acompañamiento y revisión de 63 proyectos de liquidación de contratos, convenios y ordenes de compras y/o garantías y cesiones de derecho, por parte de la Subdirección de Gestión Contractual / de un total de 63 trámites radicados de proyectos de liquidación de contratos, convenios y ordenes de compras radicadas en la dependencia, quedando a la fecha en trámite de culminación 54 proyectos de liquidación de contratos convenios y órdenes de compra. Frente al resultado anterior se logra evidenciar la labor realizada por parte de la Subdirección de Gestión contractual con respecto al seguimiento en la etapa post contractual de la contratación de le entidad, evitando vencimiento en los términos de la liquidación de contratos/convenios /órdenes de compra.
Finalmente, se aprobaron las garantías contractuales de conformidad con los procedimientos internos y el marco normativo vigente, contribuyendo al fortalecimiento de los mecanismos de gestión y mitigación de riesgos en la contratación pública.
Estas actuaciones evidencian el compromiso de la dependencia con la eficiencia administrativa, la adecuada planeación de la contratación pública y el cumplimiento estricto de la normativa aplicable, aportando a la transparencia y legalidad en la gestión contractual.
</t>
  </si>
  <si>
    <t>https://mintic-my.sharepoint.com/:f:/g/personal/lpachecos_mintic_gov_co/IgAcUaxfCzARQ5WH31Uvb3chAeA6hNbogkCBOWFAaHuUp4Q?e=9rsjgB</t>
  </si>
  <si>
    <t>Subdirección Contractual</t>
  </si>
  <si>
    <t>E2-D2-6000</t>
  </si>
  <si>
    <t>Implementación de herramientas para el manejo de la información de la Gestión Contractual</t>
  </si>
  <si>
    <t>Porcentaje de Avance en la implementación de herramientas de manejo de información contractual</t>
  </si>
  <si>
    <t>Mide el porcentaje de avance acumulado en la implementación de herramientas para el manejo, organización, administración y consulta de la información contractual, de acuerdo con los componentes definidos para su desarrollo. Refleja el grado de implementación progresiva de la solución hasta su puesta en operación total.</t>
  </si>
  <si>
    <t>Indicador (%)=(Total de actividades o hitos programadosActividades o hitos ejecutados acumulados​)×100</t>
  </si>
  <si>
    <t>Se han venido adeantando las actividades relacionadas con la implementación de la base de datos de contratos y de la expedición de certificaciones, de acuerdo con lo programado.</t>
  </si>
  <si>
    <t>En el marco de este proyecto, se han venido adelantando las actividades relacionadas con la implementación de la base de datos de contratos y de la expedición de certificaciones, de acuerdo con lo programado.</t>
  </si>
  <si>
    <t xml:space="preserve">En el ultimo trimestre de 2025 se desarrollo la herramienta SMART CONTRACT para la gestión del proceso contractual, el cual consta de 3 etapas. La etapa 1 se culminó en 2025 la cual consta del proceso precontractual, las restantes etapas 2 y 3 se desarrollarán en la vigencia 2026.La etapa 1 entra a pruebas y posterior producción a partir del 15 de febrero. Esta herramienta permitirá contar una base unificada y automatizada sobre una plataforma robusta que cumple con los estándares de sistemas de información. </t>
  </si>
  <si>
    <t>Durante la vigencia 2025 se desarrolló la herramienta SMART CONTRACT para la gestión contractual. La etapa 1 se logró finalizar completamente en 2025 y entrará a pruebas y producción desde febrero de 2026, con base unificada y automatizada.</t>
  </si>
  <si>
    <t>https://mintic.sharepoint.com/:f:/s/contratacin/IgCZombc9pt0SKhUr_JInzVsAZhBHp6oF22RR12zZGazIhg?e=yfww4A</t>
  </si>
  <si>
    <t>Desde la Subdirección de Gestión Contractual se adelantaron las gestiones correspondientes mediante dos solicitudes dirigidas al ingeniero Andrés Díaz Molina, jefe de la OTI: la primera, a través de correo electrónico en el mes de febrero, y la segunda, mediante radicado interno en el mes de marzo. Actualmente, se encuentra pendiente la respuesta por parte de la OTI para continuar con el proceso y poner en producción dicha herramnienta conforme el cronograma de implementación.</t>
  </si>
  <si>
    <t>https://mintic-my.sharepoint.com/:f:/g/personal/lpachecos_mintic_gov_co/IgDpuZX6fBnlRZSkWLEcn2knAdWiRJdVsbJ5PyODNcjeUAQ?e=IwkZtU</t>
  </si>
  <si>
    <t>2.3: Relación con los Grupos de Interés</t>
  </si>
  <si>
    <t>Fortalecimiento de los mecanismos que generen confianza en la Institucionalidad y permiten la lucha contra la corrupción</t>
  </si>
  <si>
    <t>Fortalecer los mecanismos de lucha contra la corrupción a través de la divulgación activa de la información pública sin que medie solicitud alguna, respondiendo de buena fe, de manera adecuada, veraz, oportuna en lenguaje claro y gratuita a las solicitudes de acceso a la información pública</t>
  </si>
  <si>
    <t>06. Transparencia, acceso a la información pública y lucha contra la corrupción.</t>
  </si>
  <si>
    <t>Gestión de Atención a Grupos de Interés</t>
  </si>
  <si>
    <t>Lineamientos para el fortalecimiento de los mecanismos de aplicación de las políticas de gestión y desempeño</t>
  </si>
  <si>
    <t>Lineamientos definidos para el fortalecimiento de las políticas de gestión y desempeño</t>
  </si>
  <si>
    <t xml:space="preserve">Implica la definición de las estrategias, actividades y demás que se requieran para identificar las brechas en la aplicación de las políticas de gestión y desempeño institucional y establecer los planes requeridos para gestionar </t>
  </si>
  <si>
    <t>Actividades definidas para el fortalecimiento de los mecanismos de aplicación de las políticas de gestión y desempeño / Brechas identificadas para el fortalecimiento de los mecanismos de aplicación de las políticas de gestión y desempeño</t>
  </si>
  <si>
    <t xml:space="preserve">Se viene realizando el diligenciamiento del FURAG a partir de las evidencias y respuestas enviadas por cada dependencia lider de política recolectadas por cada Asesor de Política.  </t>
  </si>
  <si>
    <t xml:space="preserve">Se realizo el diligenciamiento del FURAG 2024 y se envio a Función Pública. Así mismo, producto de esta evaluación salieron los resultados, los cuales incluyen diversas recomendaciones que estan siendo analizadas por el equipo de trabajo de GTO.   </t>
  </si>
  <si>
    <t xml:space="preserve">El comité MIG No. 92 aprobo el Plan para el Fortalecimiento y la Gestión Institucional –FOGEDI 2025   </t>
  </si>
  <si>
    <t xml:space="preserve">Se realiza la revisión de los entregables del FOGEDI 2025 y se prepara la presentación ante el Comité MIG  </t>
  </si>
  <si>
    <t xml:space="preserve">Se realizo el diligenciamiento del FURAG 2024 y se envio a Función Pública. Así mismo, producto de esta evaluación salieron los resultados, los cuales incluyen diversas recomendaciones que fueron analizadas para la generación del FOGEDI 2025.  </t>
  </si>
  <si>
    <t>http://mintic.sharepoint.com/planeacion/Entregables%20Clarity%202025/Forms/AllItems.aspx</t>
  </si>
  <si>
    <t>PROGRAMADO PARA REPORTAR EN EL 4T</t>
  </si>
  <si>
    <t>Oficina Asesora de Planeación y Estudios Sectoriales</t>
  </si>
  <si>
    <t>Oficina Asesora de Planeación y Estudios Sectoriales (GTO)</t>
  </si>
  <si>
    <t>E2-D3-1000</t>
  </si>
  <si>
    <t>Información del avance en la implementación de los lineamientos de los mecanismos de aplicación de las políticas de gestión y desempeño</t>
  </si>
  <si>
    <t>Monitoreo a la aplicación de los lineamientos  de las políticas de gestión y desempeño</t>
  </si>
  <si>
    <t>Una vez identificadas las actividades / estrategias para cerrar las brechas de aplicación de las políticas MPG se realizan seguimientos periódicos a la gestión de las mismas</t>
  </si>
  <si>
    <t>Monitoreos realizados a la aplicación de los lineamientos para las políticas MIPG / Monitoreos programados a la aplicación de los lineamientos para las políticas MIPG</t>
  </si>
  <si>
    <t xml:space="preserve">Se presentaron ante el Comité MIG # 87 los resultados del Plan FOGEDI 2024, en la misma, se incluyeron los avances por política y las actividades a realizar para el cumplimiento en el 2025 </t>
  </si>
  <si>
    <t xml:space="preserve">Se gestionó el plan de mejoramiento de la auditoría interna con 29 acciones conformadas por acciones correctivas, corrección y acciones de mejora de las cuales se cuentan con 3 acciones correctivas por gestionas por el proceso de Tecnologías de la Información.
</t>
  </si>
  <si>
    <t>Se realiza la programación de la actualización documental de los 25 procesos de la entidad con el fin de que la misma responda a las actividades que actualmente se realizan la Entidad.</t>
  </si>
  <si>
    <t>Se realizo el plan de mejoramiento de todas las NC, OBS y OM hechas en el Informe de Auditoría Interna 2025</t>
  </si>
  <si>
    <t xml:space="preserve">Se hizo el seguimiento al reporte de todas los entregables del plan de segumiento de la Auditoría Interna 2024 y se hizo el plan de mejoramiento del  Informe de Auditoría Interna 2025. Asimismo, se avanzo en la actualización documental de todos los procesos.       </t>
  </si>
  <si>
    <t>Se avanzó en la ejecución de las acciones de mejora derivadas del Informe de Auditoría Interna 2025 y de la Auditoría de Seguimiento a la Certificación. Este progreso asegura el cumplimiento de las actividades programadas para el cierre de No Conformidades (NC), Observaciones (OBS) y Oportunidades de Mejora (OM).</t>
  </si>
  <si>
    <t xml:space="preserve">Estrategia de divulgación y comunicaciones del MinTIC </t>
  </si>
  <si>
    <t>Diseñar e implementar la estrategia de comunicaciones que permitirá a la entidad informar e interactuar sobre los planes, programas, proyectos, y servicios a la ciudadanía</t>
  </si>
  <si>
    <t>Comunicación Estratégica</t>
  </si>
  <si>
    <t>Fortalecimiento de las estrategias de comunicación que incentiven el uso y apropiación de las TIC a lo largo del territorio Nacional (desde 2024)/ Servicios de divulgación, promoción y socialización de programas y proyectos en TIC. (2023)</t>
  </si>
  <si>
    <t>Servicios de divulgación, promoción y socialización de programas y proyectos en TIC.</t>
  </si>
  <si>
    <t>Número de menciones en medios de comunicación convencionales y digitales</t>
  </si>
  <si>
    <t>Mide el número acumulado de menciones registradas en medios de comunicación convencionales (prensa, radio, televisión) y digitales (portales web, redes sociales institucionales, blogs, medios nativos digitales), relacionadas con la iniciativa, programa o entidad durante el periodo de medición.</t>
  </si>
  <si>
    <t>suamtoris¡a de menciones registradas acumuladas en el periodo</t>
  </si>
  <si>
    <t>Se organizaron los equipos de trabajo que apoyan y gestionan la implementación de la estrategia de divulgación de la entidad. En este sentido, y manteniendo los lineamientos se empezaron a generar mayores contenidos para las sinergias en redes sociales, la generación de espacios con los medios de comunicación para la difusión de los avances de los programas y proyectos a través de los tres ejes comunicacionales: comunicación externa, comunicación interna y comunicación digital.  
La estrategia sombrilla para la vigencia 2025 está enfocada en la conectividad, la cual será la prioridad en las regiones, así como también la socialización del desarrollo de programas, proyectos y servicios en el marco de las líneas base del Plan Nacional de Desarrollo. Así las cosas, las actividades de difusión y socialización se realizaron a partir comunicaciones disruptivas que facilitaron a nuestros grupos de conocer la oferta institucional y sus programas, así como también el incentivar los diálogos de doble vía con la ciudadanía a través de espacios virtuales de socialización y de diálogo.
En el proceso de la implementación de la estrategia de divulgación se adelantaron actividades de promoción, difusión y socialización a través de los diferentes canales propios de divulgación con los que cuenta el ministerio.
Desde comunicación externa se adelantaron diferentes acciones con medios de comunicación: i) entrevistas con medios de comunicación regionales y nacionales; ii) redacción de columnas de opinión y comunicados de prensa y iii) participación en eventos nacionales e internacionales.
Desde comunicación digital se generaron formatos novedosos que siguen la línea comunicativa trazada a través de plataformas como Twitter; Facebook; Instragram y Tik-Tok, así como la generación de contenidos transmedia y multiplataforma y el podcast.
Los temas de comunicaciones fueron los siguientes:
Convocatoria docentes rurales, conectividad Casanare, Computadores para Educar, Centros PotencIA, Espectro 5G, emisión filatélica, proyecto regularización de redes, ANE, Espectro Radioeléctrico, Convocatoria Asignación de Espectro, Mesa de Diálogo Modernización Secop II, Cumbre Mundial de Gobiernos, Crea Informa y Transforma desde las Regiones, Conectividad y Gobierno Digital, Conpes IA, Acuerdo Fortalecimiento de Conectividad, Programa Pensamiento Computacional, Conectividad para Cambiar Vidas, Servicio de Mensajería Expresa, Boletín TIC 3T.2024, entre otras.</t>
  </si>
  <si>
    <t>No existe retraso en lo reportado para el primer trimestre ni en el acumulado.</t>
  </si>
  <si>
    <t>Se continua con el envió de los informes de seguimiento a cada uno de los 25 procesos, en los cuales, se menciona en cada uno de los puntos a cumplir, acorde a los lineamientos del MIG, con el fin de promover la definición de planes de mejora a cada uno de los puntos que lo requieran y así fortalecer la apropiación por parte de los colaboradores del MinTIC</t>
  </si>
  <si>
    <t>Se continua apoyando la gestión para darle continuidad a los procesos de la implementación de la estrategia de divulgación de la entidad. Para cumplir con el plan táctico de las comunicaciones que son transversales a todas las áreas, se vienen generando las sinergias en las multiplataformas y llevando la comunicación a los medios externos para la difusión de los avances de los programas y proyectos a través de los tres ejes comunicacionales: comunicación externa, comunicación interna y comunicación digital.  
La estrategia sombrilla para la vigencia 2025 sigue  enfocada en la conectividad, la cual es la prioridad en las regiones, así como también la socialización del desarrollo de programas, proyectos y servicios en el marco de las líneas base del Plan Nacional de Desarrollo. Así las cosas, las actividades de difusión y socialización se realizaron a partir comunicaciones disruptivas que facilitaron a nuestros grupos de conocer la oferta institucional y sus programas, así como también el incentivar los diálogos de doble vía con la ciudadanía a través de espacios virtuales de socialización y de diálogo.
En el proceso de la implementación de la estrategia de divulgación se adelantaron actividades de promoción, difusión y socialización a través de los diferentes canales propios de divulgación con los que cuenta el ministerio.
Desde comunicación externa se adelantaron diferentes acciones con medios de comunicación: i) entrevistas con medios de comunicación regionales y nacionales; ii) redacción de columnas de opinión y comunicados de prensa y iii) participación en eventos nacionales e internacionales.
Desde comunicación digital se generaron formatos novedosos que siguen la línea comunicativa trazada a través de plataformas como Twitter; Facebook; Instragram y Tik-Tok, así como la generación de contenidos transmedia y multiplataforma y el podcast.
Los temas de comunicaciones fueron los siguientes:
Computadores para Educar, Conectividad para Cambiar Vidas, Andicom en Cartagena, Colombia 4.0, Internet Solidario,
Con enfoque en conectividad de las regiones apartadas y equidad de género inicia gestión de Carina Murcia como ministra TIC
Ministerio TIC presentó ejecución del 85% de su presupuesto del 2025 ante la Comisión VI de la Cámara de Representantes
Por segundo año consecutivo el Ministerio TIC logra un puntaje de 96,7% en el Índice de Desempeño Institucional
Inauguración de Juntas de Internet en Beteitiva
Continua el apoyo a la tv pública: La Vorágine se estrenó en los canales regionales y llegó a HBO Max, La Salsa Vive llega a Netflix, Barriga 'e trapo se estrenó con éxito en Telecaribe y Sin Límites se vio en Canal Trece
Ministerio TIC participa en el BAM
Seleccionadas las 150 emisoras ganadoras de la convocatoria ‘Territorios al Aire’ 2025
Historias del Cambio 2025 cierra inscripciones con éxito en tiempo récord!
¡Colombia prende sus cámaras! Conoce los 63 proyectos ganadores de Abre Cámara 2025
SenaTIC y elempleo.com unen fuerzas para formar a los profesionales del futuro
Se lanzó diplomado en Inteligencia Artificial para el sector público, con anuncio de ampliación a 4.000 cupos
‘Conecta Región Caribe’: Una plataforma digital que fortalece el turismo en el Caribe colombiano</t>
  </si>
  <si>
    <t>Se apoyó la gestión para dar continuidad a los procesos de implementación de la estrategia de divulgación de la entidad. Para cumplir con el plan táctico de las comunicaciones, que fueron transversales a todas las áreas, se generaron sinergias en las multiplataformas y se llevó la comunicación a los medios externos para difundir los avances de los programas y proyectos a través de los tres ejes comunicacionales: comunicación externa, comunicación interna y comunicación digital.
La estrategia sombrilla para la vigencia 2025 estuvo enfocada en la conectividad, prioridad en las regiones, así como en la socialización del desarrollo de programas, proyectos y servicios en el marco de las líneas base del Plan Nacional de Desarrollo. En este sentido, las actividades de difusión y socialización se realizaron mediante comunicaciones disruptivas que facilitaron a los grupos de interés conocer la oferta institucional y sus programas, además de incentivar los diálogos de doble vía con la ciudadanía a través de espacios virtuales de socialización y diálogo.
En el proceso de implementación de la estrategia de divulgación se adelantaron actividades de promoción, difusión y socialización a través de los diferentes canales propios de divulgación con los que contó el ministerio.
Desde comunicación externa se llevaron a cabo diversas acciones con medios de comunicación: i) entrevistas con medios regionales y nacionales; ii) redacción de columnas de opinión y comunicados de prensa; y iii) participación en eventos nacionales e internacionales.
Desde comunicación digital se generaron formatos novedosos que siguieron la línea comunicativa trazada a través de plataformas como X, Facebook, Instagram y TikTok, así como la producción de contenidos transmedia, multiplataforma y podcast.</t>
  </si>
  <si>
    <t>En 2025 se apoyó la gestión para dar continuidad a la estrategia de divulgación de la entidad, fortaleciendo el plan táctico de comunicaciones que fue transversal a todas las áreas. Se generaron sinergias en multiplataformas y se difundieron los avances de programas y proyectos a través de comunicación externa, interna y digital. La estrategia sombrilla se enfocó en la conectividad y en la socialización de iniciativas en el marco del Plan Nacional de Desarrollo, mediante comunicaciones disruptivas que facilitaron el conocimiento de la oferta institucional y promovieron diálogos de doble vía con la ciudadanía.
Durante la implementación se adelantaron actividades de promoción y difusión en los canales propios del ministerio. Desde comunicación externa se realizaron entrevistas en medios regionales y nacionales, columnas de opinión, comunicados de prensa y participación en eventos nacionales e internacionales. En comunicación digital se produjeron formatos innovadores en plataformas como X, Facebook, Instagram y TikTok, además de contenidos transmedia, multiplataforma y podcast, consolidando así la estrategia de divulgación institucional.</t>
  </si>
  <si>
    <t>De la meta proyectada (6.668.548 menciones) frente al resultado alcanzado en 2025 (8.605.979 menciones) se debe al fortalecimiento de la estrategia de divulgación institucional, que amplió la presencia del Ministerio en medios convencionales y digitales. La implementación de acciones de comunicación externa —como entrevistas, columnas de opinión y participación en eventos nacionales e internacionales— junto con el uso intensivo de plataformas digitales y contenidos transmedia, generó una mayor visibilidad y posicionamiento de los programas y proyectos. Adicionalmente, la coyuntura de iniciativas estratégicas como Computadores para Educar, Internet Solidario y la socialización de avances en conectividad en las regiones, despertó un alto interés mediático y ciudadano, lo que incrementó significativamente el número de menciones más allá de lo previsto.</t>
  </si>
  <si>
    <t>PENDIENTE</t>
  </si>
  <si>
    <t>Se organizaron los equipos de trabajo que apoyan y gestionan la implementación de la estrategia de divulgación de la entidad. En este sentido, y manteniendo los lineamientos se empezaron a generar mayores contenidos para las sinergias en redes sociales,para la difusión de los avances de los programas y proyectos a través de los tres ejes comunicacionales: comunicación externa e comunicación interna.  
La estrategia sombrilla para la vigencia 2026 está enfocada en la conectividad para y con los territorios, la cual será la prioridad en las regiones, así como también la socialización del desarrollo de programas, proyectos y servicios en el marco de las líneas base del Plan Nacional de Desarrollo. Así las cosas, las actividades de difusión y socialización se realizaron a partir comunicaciones disruptivas que facilitaron a nuestros grupos de conocer la oferta institucional y sus programas, así como también el incentivar los diálogos de doble vía con la ciudadanía a través de espacios virtuales de socialización y de diálogo.
En el proceso de la implementación de la estrategia de divulgación se adelantaron actividades de promoción, difusión y socialización a través de los diferentes canales propios de divulgación con los que cuenta el ministerio.
Desde comunicación externa se adelantaron diferentes acciones con medios de comunicación: i) entrevistas con medios de comunicación regionales y nacionales; ii) redacción de columnas de opinión y comunicados de prensa y iii) participación en eventos nacionales e internacionales.
Desde comunicación digital se generaron formatos novedosos que siguen la línea comunicativa trazada a través de plataformas como Twitter; Facebook; Instragram y Tik-Tok, así como la generación de contenidos transmedia y multiplataforma y el podcast.
Los temas de comunicaciones fueron los siguientes:
Convocatoria docentes rurales, conectividad Casanare, Computadores para Educar, Centros PotencIA, Espectro 5G, emisión filatélica, proyecto regularización de redes, ANE, Espectro Radioeléctrico, Convocatoria Asignación de Espectro, Mesa de Diálogo Modernización Secop II, Cumbre Mundial de Gobiernos, Crea Informa y Transforma desde las Regiones, Conectividad y Gobierno Digital, Conpes IA, Acuerdo Fortalecimiento de Conectividad, Programa Pensamiento Computacional, Conectividad para Cambiar Vidas, Servicio de Mensajería Expresa, Boletín TIC 3T.2024, entre otras.</t>
  </si>
  <si>
    <t>No existe retraso en lo reportado para el primer trimestre ni en el acumulado. Hay que tener en cuenta que las unidades programadas corresponden a la sumatoria de dos los indicadores medibles: 2.6 y 2.7. Estos tuvieron un mayor alcance, teniendo en cuenta la meta trazada, sin embargo esto no afecta las mediciones sino que intencitifa el alcance de la gestión de la entidad.</t>
  </si>
  <si>
    <t>https://mintic.sharepoint.com/:f:/r/sites/OficinaAsesoradePrensa/Documentos%20compartidos/2026/INDICADORES/REPORTES/CLARITY/Evidencias/MARZO?csf=1&amp;web=1&amp;e=Gm0B5p</t>
  </si>
  <si>
    <t>Oficina Asesora de Prensa</t>
  </si>
  <si>
    <t>E2-D3-2000</t>
  </si>
  <si>
    <t>Fortalecimiento en la gestión internacional, según las necesidades que tengan de MINTIC</t>
  </si>
  <si>
    <t>Incentivar la cooperación internacional en apoyo a las iniciativas del Plan Estratégico, posicionando al Ministerio como líder regional en materia TIC</t>
  </si>
  <si>
    <t>15. Gestión del conocimiento y la innovación.</t>
  </si>
  <si>
    <t>Gestión Internacional</t>
  </si>
  <si>
    <t>Gestionar la participación del MINTIC en alianzas de cooperación y agenda internacional.</t>
  </si>
  <si>
    <t>Numero de alianzas e instrumentos de cooperación establecidos y mantenidos con países estratégicos, organismos internacionales y/o empresas del sector tecnológico anualmente, con el fin de contribuir a la ejecución del Plan Nacional de Desarrollo 2022-2026 en el ámbito de las TIC.</t>
  </si>
  <si>
    <t xml:space="preserve">sumatoria del numero de alianzas gestionadas </t>
  </si>
  <si>
    <t>Durante el primer trimestre de 2025, el Ministerio de Tecnologías de la Información y las Comunicaciones (MinTIC) avanzó significativamente en el fortalecimiento de su estrategia internacional a través del establecimiento y mantenimiento de alianzas e instrumentos de cooperación con países estratégicos, organismos internacionales y empresas del sector tecnológico, en línea con las metas del Plan Nacional de Desarrollo 2022-2026. En este periodo se consolidó la presencia internacional del Ministerio mediante su participación en espacios de alto nivel como el Congreso Latinoamericano de Transformación Digital, el M360 LATAM, la ExpoGreentech 2025 y el United Nations-Singapore Cyber Fellowship Programme, así como en el Foro Empresarial de la Asociación de Empresarios de Colombia (AEC), lo que permitió promover la visibilidad de Colombia en escenarios globales, fortalecer capacidades nacionales en ciberseguridad y establecer vínculos con empresas internacionales interesadas en colaborar con el país en temas de innovación y transformación digital. De forma paralela, se avanzó en la formalización de alianzas estratégicas con Emiratos Árabes Unidos y la Unión Europea, y se establecieron acuerdos preliminares con el operador satelital Hispasat para mejorar la conectividad en zonas rurales de Colombia. Además, se afianzaron relaciones con la Fundación FESCO para desarrollar iniciativas de inclusión digital, y se participó en reuniones técnicas con la Unión Europea orientadas a temas prioritarios como inteligencia artificial, innovación digital y ciberseguridad. En este mismo trimestre, se firmaron dos nuevos Memorandos de Entendimiento: el primero, con la Embajada del Reino de Dinamarca, con el fin de promover la cooperación en materia de conectividad, GovTech, servicios digitales y aplicaciones basadas en inteligencia artificial; y el segundo, con el Ministerio de Hacienda de la República de Costa Rica, enfocado en el intercambio de experiencias en transformación digital y la promoción de estrategias para fortalecer la resiliencia digital, particularmente en sectores como el financiero y de recursos humanos. Estos avances reflejan el compromiso del MinTIC con el fortalecimiento del relacionamiento internacional como instrumento clave para el desarrollo digital inclusivo y sostenible, y consolidan el cumplimiento de los objetivos institucionales en materia de cooperación internacional, contribuyendo directamente a la ejecución del Plan Nacional de Desarrollo en el ámbito de las TIC.</t>
  </si>
  <si>
    <t>En el dominio institucional en el mes de mayo se lleva a cabo comité # 4 de arquitectura empresarial, en este espacio se aprueban los ajustes al modelo de gobierno, estrategia de apropiación, carta descriptiva, priorización y cronograma de iteración 2025 que en el mes de mayo para el dominio institucional (negocio) responsabilidad del GTO se registra un avance en términos de la identificación del estado actual de los 3 primeros procesos en relación con la generación de los catálogos y matrices requeridas junto con la actualización del repositorio de Enterprise Architect. De igual forma, en el ejercicio de apropiación se asistieron a las formaciones que se están llevando a cabo por parte de la OTI en relación con la transferencia de conocimientos de la nueva herramienta Abacus tanto para modeladores como arquitectos.
Asimismo, se ha avanzado según cronograma en el análisis de capacidades institucionales para los 3 procesos que se están iterando en el periodo reportado. Lo anterior está completo para el análisis de la arquitectura actual y se avanza en el análisis de la arquitectura objetivo según metodología definida en la vigencia anterior.
Finalmente, en el marco del comité de arquitectura # 4 se presenta la estrategia de apropiación con los componentes y temáticas a tratar. De igual forma, se socializa en el GCP del día 10 de junio al equipo GTO. Se ha avanzado en la participación de los arquitectos y modeladores en la transferencia de conocimientos para la apropiación dela herramienta Abacus como herramienta técnica de apoyo al repositorio de arquitectura empresarial de la entidad.</t>
  </si>
  <si>
    <t>Durante el tercer trimestre de 2025 ustedes gestionaron activamente el establecimiento y mantenimiento de alianzas e instrumentos de cooperación internacionales clave, consolidando el rol estratégico del MinTIC en la agenda digital global. Se fortaleció la relación con la Unión Europea y la OCDE mediante la coordinación del cuestionario del Digital Economy Outlook 2026, la revisión del índice de IA y la evaluación del documento Government at a Glance 2025, lo cual fue complementado por la continuidad de los diálogos con la UE que derivaron en un ofrecimiento de 5 millones de euros para respaldo a una solución satelital en Colombia. Simultáneamente, se dio impulso a memorandos de entendimiento con actores nacionales e internacionales al prorrogar el memorando con Peersyst, avanzar en el acuerdo con The Digital School, promover el borrador del MoU con el Ministerio de Transformación Digital de España y revisar el texto de cooperación en IA con Chile, en articulación con Cancillería y las áreas técnicas. Ustedes también garantizaron la presencia del MinTIC en escenarios multilaterales al apoyar la agenda de la delegada colombiana en el Coloquio de Planificación Estratégica de la UPAEP y en la reunión preparatoria del Congreso de la UPU, reforzando su posicionamiento ante la UIT y CITEL, y coordinaron participaciones en eventos internacionales como las reuniones bilaterales con España, el Foro BRICS en Brasil, y encuentros con CAF, AECID y SES, promoviendo iniciativas en conectividad, digitalización e inteligencia artificial. Estos avances reflejan una dinámica persistente de negociación, articulación técnica y proyección internacional, que evidencian un progreso sustantivo en la consecución del indicador de alianzas del Ministerio, acorde con la estrategia de internacionalización y cooperación del Plan Nacional de Desarrollo 2022-2026 y con la Estrategia Nacional Digital del MinTIC.</t>
  </si>
  <si>
    <t xml:space="preserve"> Durante el cuarto trimestre de la vigencia 2025, la Oficina Internacional del Ministerio de Tecnologías de la Información y las Comunicaciones (MinTIC) adelantó una gestión estratégica orientada al fortalecimiento y consolidación de la cooperación internacional, tanto en su dimensión bilateral como multilateral, con especial énfasis en gobierno digital, inteligencia artificial, conectividad, transformación digital e innovación tecnológica. Las acciones desarrolladas se alinearon de manera integral con los objetivos del Plan Nacional de Desarrollo 2022–2026 y con los compromisos internacionales asumidos por el Estado colombiano en materia de desarrollo digital inclusivo y sostenible.
En este periodo se registraron avances significativos en el relacionamiento con países considerados socios estratégicos, entre los que se destacan la República de Corea, Japón y la República Popular China. De igual forma, se garantizó una participación activa, técnica y articulada en organismos multilaterales de alto nivel, como la Organización para la Cooperación y el Desarrollo Económicos (OCDE) y la Secretaría General Iberoamericana (SEGIB). Adicionalmente, se brindó acompañamiento técnico a diversas agendas regionales y multilaterales prioritarias, incorporando de manera transversal el enfoque TIC en el marco de la política exterior colombiana.</t>
  </si>
  <si>
    <t>Durante 2025, el MinTIC fortaleció de manera sostenida su estrategia de cooperación e internacionalización, alineada con el Plan Nacional de Desarrollo 2022–2026, mediante la consolidación de alianzas con países, organismos internacionales y empresas del sector tecnológico. A lo largo del año, se amplió la presencia del Ministerio en escenarios multilaterales y eventos de alto nivel, lo que permitió posicionar a Colombia en la agenda digital global y avanzar en temas clave como conectividad, ciberseguridad, inteligencia artificial, transformación digital e innovación.</t>
  </si>
  <si>
    <t>https://mintic.sharepoint.com/oficina_internacional/COOPERACION/Forms/AllItems.aspx</t>
  </si>
  <si>
    <t>Durante el primer trimestres se participó en reuniones y espacios de cooperación con actores internacionales como el Ministerio de Asuntos Internos y Comunicaciones de Japón, la OEA, la Unión Europea, China, Rusia, Alemania, Estados Unidos, Chile, China  y organismos multilaterales (OIT, ONU Mujeres, UIT, OCDE), con el fin de identificar oportunidades de cooperación en transformación digital, inteligencia artificial, ciberseguridad y gobernanza tecnológica. Colombia y Chile firmaron un Memorando de Entendimiento entre el Ministerio TIC y el Ministerio de Ciencia, Tecnología, Conocimiento e Innovación de Chile, con la Asociación Colnodo que cuenta con financiación de la Unión Europea, el segundo con PARTISIA APPLICATIONS ApS  negociaciones que venian de la vigencia 2025 y se presenta sobrecumplimiento teniendo en cuenta que con algunas entidades no se pueden firmar este tipo de documentos por Ley de Garantias.</t>
  </si>
  <si>
    <t xml:space="preserve">Para lo corresondiente al primer trimestre de 2026, se presenta un sobrecumplimineto contra lo programado, presentando un avance de 3 alianzas, teniendo en cuenta que se habian venido trabajando las alianzas desde 2025, logrando su materializacion en este primer trimestre </t>
  </si>
  <si>
    <t>1.2. INFORME DE COOPERACIÓN INTERNACIONAL</t>
  </si>
  <si>
    <t>Oficina internacional</t>
  </si>
  <si>
    <t>E2-D3-3000</t>
  </si>
  <si>
    <t>2. SEGURIDAD HUMANA Y JUSTICIA SOCIAL</t>
  </si>
  <si>
    <t>Fortalecimiento de capacidades de los grupos con interés en temas TIC del país, orientado hacia el cierre de brecha digital regional.</t>
  </si>
  <si>
    <t xml:space="preserve">Fortalecer a través de asistencias técnicas, socializaciones, mesas de trabajo y atenciones en temas TIC, a los grupos de interés, para disminuir la brecha digital regional </t>
  </si>
  <si>
    <t>Uso y Apropación de TIC</t>
  </si>
  <si>
    <t>Ampliación del Acceso a la Oferta Institucional del Sector TIC para los Grupos de Interés y Entidades Territoriales a Nivel Nacional (desde 2024)/Fortalecimiento de capacidades regionales en desarrollo de política pública tic orientada hacia el cierre de brecha digital regional.(2023)</t>
  </si>
  <si>
    <t>Asistentecias</t>
  </si>
  <si>
    <t xml:space="preserve">Numero de asistencias técnicas en la formulación y presentación de proyectos de inversión del sector  TIC </t>
  </si>
  <si>
    <t>Este indicador busca medir las asistencias técnicas realizadas a las entidades territoriales en la consecución de recursos del sistema general de regalías, mecanismo de obras por impuestos, cooperación internacional  y/o otras fuentes de inversión pública y privada para la financiación de proyectos de inversión del sector TIC.</t>
  </si>
  <si>
    <t>Numero de Asistencias Técnicas realizadas</t>
  </si>
  <si>
    <t>Durante el primer trimestre de 2025 se realizaron 45 mesas de trabajo de acompañamiento a las entidades territoriales para la formulación de proyectos y presentación de proyectos del sector TIC: Bolívar (2); Caldas (2); Caquetá (1); Cauca (4); Cesar (1); Cundinamarca (7); Guaviare (1); Meta (1); Nariño (15); Norte de Santander (2); Risaralda (1); Sucre (6) y Valle del Cauca (2).</t>
  </si>
  <si>
    <t>Durante el segundo trimestre de 2025 se realizaron 57 mesas de trabajo de acompañamiento a las entidades territoriales para la formulación de proyectos y presentación de proyectos del sector TIC en los siguientes departamentos: Antioquia, Arauca, Atlántico, Bolívar, Casanare, Cauca, Cesar, Córdoba, Cundinamarca, Huila, Nariño, Norte de Santander, Putumayo, Risaralda, San Andrés, Sucre, Tolima y Valle del Cauca.</t>
  </si>
  <si>
    <t>Durante el tercer trimestre de 2025 se realizaron 55 mesas de trabajo de acompañamiento a las entidades territoriales para la formulación de proyectos y presentación de proyectos del sector TIC en los siguientes departamentos: Antioquia (9), Arauca (2), Bolívar (6), Boyacá (1), Caquetá (6), Cauca (4), Cesar (4), Chocó (3), Huila (3), La Guajira (3), Norte de Santander (1), Sucre (9) y Valle del Cauca (4).</t>
  </si>
  <si>
    <t xml:space="preserve">Durante el 4to periodo del 2025 se realizaron 26 mesas de trabajo de acompañamiento a las entidades territoriales para la formulación de proyectos y presentación de proyectos del sector TIC. </t>
  </si>
  <si>
    <t>Durante la vigencia 2025 de las 166 mesas de trabajo de acompañamiento  a las entidades territoriales para la formulación de proyectos y presentación de proyectos del sector TIC programadas, se lograron realizar 183 mesas de trabajo.</t>
  </si>
  <si>
    <t>Debido a la gestión del equipo y a la demanda de la ciudadania, se realizaron 17 mesas adicionales, cumpliendo por encima de lo programado en un 10%</t>
  </si>
  <si>
    <t>En este periodo el equipo técnico del grupo de Proyectos por Regalías ha atendido las solicitudes de acompañamiento de las entidades territoriales en lo que tiene que ver con proyecto a lo largo del territorio nacional haciendo uso del procedimiento de verificación y aprobación de proyectos por regalías</t>
  </si>
  <si>
    <t>Al  termino de la fecha limite del reporte de indicador el equipo tecnico confirma que se han realizado 27 asistencias técnicas en la formulación y presentación de proyectos de inversión del sector  TIC 
Se estima que a cierre del proximo reporte la cantidad de asistencias aumente normalizandose de acuerdo a las proyecciones.</t>
  </si>
  <si>
    <t>https://mintic-my.sharepoint.com/my?id=%2Fpersonal%2Fcvillamizarl%5Fmintic%5Fgov%5Fco%2FDocuments%2FControles%2FControles%20UAT%2F3%2Dmarzo&amp;viewid=36cc13e5%2D36d1%2D48a9%2Db448%2D2259746a9a81&amp;ct=1773257743783&amp;or=Teams%2DHL&amp;LOF=1</t>
  </si>
  <si>
    <t>Oficina de Fomento Regional</t>
  </si>
  <si>
    <t>E2-D3-4000</t>
  </si>
  <si>
    <t>Herramientas formativas para el auto-aprendizaje en competencias digitales y apropiación de tecnologías de la información y las comunicaciones</t>
  </si>
  <si>
    <t>Número de herramientas formativas para el auto-aprendizaje en competencias digitales y apropiación de tecnologías de la información y las comunicaciones</t>
  </si>
  <si>
    <t>Mide el número de herramientas formativas disponibles y en operación para el autoaprendizaje en competencias digitales y apropiación de las tecnologías de la información y las comunicaciones, destinadas a fortalecer las capacidades de la ciudadanía.</t>
  </si>
  <si>
    <t>Total de herramientas formativas implementadas y operativas</t>
  </si>
  <si>
    <t>META CUMPLIDA EN 2024</t>
  </si>
  <si>
    <t>Co-laboratorios
especializados en
medios digitales instalados</t>
  </si>
  <si>
    <t>Numero de ciudadanos formados y certificados en habilidades digitales, etica ciudadana de tecnologias emergentes para el prosumo informativo</t>
  </si>
  <si>
    <t>Este indicador describe la cantidad de ciudadanos que serán formados y certificados en habilidades digitales, ética ciudadana de tecnologías emergentes para el prosumo informativo a nivel nacional para la lucha contra la desinformación; en el marco de las estrategias de la Oficina de Fomento Regional a través del uso y apropiación de las TIC.</t>
  </si>
  <si>
    <t>Sumatoria ciudadanos formados y certificados en habilidades digitales, ética ciudadana de tecnologías emergentes para el prosumo informativo</t>
  </si>
  <si>
    <t>No se reporta avance dado que la instalación del colaboratorio especializado en medios digitales está proyectada para cumplirse al final de la vigencia 2025 (26/12/2024).
Se proyecta que, para el cuarto trimestre de 2025 se solicite el Comité de Contratación (003/102025), se radiquen los documentos precontractuales para revisión del GIT de Contratación y la OGIF (07/11/2025) y se elabore la minuta del Convenio (05/12/2025).</t>
  </si>
  <si>
    <t>Este proyecto ya se encuentra en ejecucion en cumplimiento al Plan de Acción y Plan Estratégico Institucional. Se entregará un único reporte de avance el IV trimestre (26/12/2025).</t>
  </si>
  <si>
    <t>A la fecha de corte 26/12/2025 se cuentan con 15540 personas formadas de acuerdo con el informe entregado por el cooperante (Canal Trece): 6553 en el curso Crossmedia, 5643 en el curso Multimedia y 3344 en el curso Transmedia.</t>
  </si>
  <si>
    <t>El sobrecumplimiento del 94% respecto a la meta inicial prevista de 8.000 personas formadas, se dio gracias a las estrategias de promoción y alta demanda de estas temáticas por parte de la ciudadanía.</t>
  </si>
  <si>
    <t>meta cumplida en la vigencia 2026</t>
  </si>
  <si>
    <t>meta cumplida en la vigencia 2027</t>
  </si>
  <si>
    <t>meta cumplida en la vigencia 2028</t>
  </si>
  <si>
    <t>meta cumplida en la vigencia 2029</t>
  </si>
  <si>
    <t>meta cumplida en la vigencia 2030</t>
  </si>
  <si>
    <t>meta cumplida en la vigencia 2031</t>
  </si>
  <si>
    <t>meta cumplida en la vigencia 2032</t>
  </si>
  <si>
    <t>meta cumplida en la vigencia 2033</t>
  </si>
  <si>
    <t>Actas de caracterizaciones para la implementación de la iniciativa CDC - Comunidades de Conectividad y/o proyectos de última milla en todo el territorio nacional</t>
  </si>
  <si>
    <t>Número de caracterizaciones para la implementación de la iniciativa CDC - Comunidades de Conectividad y/o proyectos de última milla en todo el territorio nacional.</t>
  </si>
  <si>
    <t>Este indicador busca medir el número de caracterizaciones para la implementación de la Juntas de Internet Comunidades de Conectividad y/o proyectos de última milla en todo el territorio nacional.</t>
  </si>
  <si>
    <t>Sumatoria de caracterizaciones para la implementación de la iniciativa CDC - Comunidades de Conectividad y/o proyectos de última milla en todo el territorio nacional.</t>
  </si>
  <si>
    <t>Durante el primer trimestre de 2025 se ha realizado la identificación de 61 territorios dispersos, rurales y alejados que están interesados en el proyecto de Juntas de Internet Comunidades de Conectividad: Antioquia (2); Boyacá (1); Caldas (8); Córdoba (10); Guaviare (3); Huila (1); La Guajira (2); Meta (2); Nariño (3); Quindío (2); Santander (4); Tolima (19); Valle del Cauca (3) y Vaupés (1). La información suministrada por los territorios consta de las condiciones sociales, socioeconómicas de dichos territorios y los servicios públicos con los que hoy cuentan.</t>
  </si>
  <si>
    <t>Durante el segundo trimestre de 2025 se ha realizado la identificación de 315 territorios dispersos, rurales y alejados que están interesados en el proyecto de Juntas de Internet Comunidades de Conectividad: Antioquia (33); Atlántico (4); Bolívar (6), Boyacá (25); Caquetá (1); Casanare (2); Cauca (5); Cesar (44), Chocó (7); Córdoba (10); Cundinamarca (38); Guaviare (1); Huila (26); La Guajira (6); Magdalena (4); Nariño (12); Norte de Santander (16); Santander (24); Sucre (3); Tolima (73) y Valle del Cauca (3). La información suministrada por los territorios consta de las condiciones sociales, socioeconómicas de dichos territorios y los servicios públicos con los que hoy cuentan.</t>
  </si>
  <si>
    <t>Durante el tercer trimestre de 2025 se ha realizado la identificación de 36 territorios dispersos, rurales y alejados que están interesados en el proyecto de Juntas de Internet Comunidades de Conectividad: Chocó (3), La Guajira (13) y Norte de Santander (20). La información suministrada por los territorios consta de las condiciones sociales, socioeconómicas de dichos territorios y los servicios públicos con los que hoy cuentan.</t>
  </si>
  <si>
    <t>El retraso obedece principalmente a que el proyecto ya no se encuentra en etapa de caracterización lo que conllevaría a ajustar el indicador.</t>
  </si>
  <si>
    <t>Para lo correspondiente a 2025 durante el 4T se reportaron 4791 caracterizaciones para la implementación de la iniciativa CDC de las cuales 253 corresponden a la vigencia actual, las demas corresponden al sobrecumplimiento evidenciado en la herramienta de caracterizaciones en 2025</t>
  </si>
  <si>
    <t>Al cierre de la vigencia 2025, como resultado de la verificación del reporte de la herramienta de caracterizaciones del programa CDC, se identificaron 6.806 caracterizaciones para la implementación de la iniciativa Comunidades de Conectividad- Juntas de Internet. De este total, 6.553 caracterizaciones realizadas en la vigencia 2024 y 253 en la vigencia 2025.</t>
  </si>
  <si>
    <t>NO APLICA, META CUMPLIDA EN LA VIGENCIA 2025</t>
  </si>
  <si>
    <t>Socializaciones</t>
  </si>
  <si>
    <t>Número de socializaciones, mesas de trabajo y/o atenciones que tengan por objetivo el fortalecimiento y sensibilización a nivel nacional,  de los grupos con intereses TIC, en la oferta institucional y en los procesos y procedimientos estratégicos del sector.</t>
  </si>
  <si>
    <t>Este indicador busca medir el número de socializaciones y /o atenciones a los grupos con intereses TIC sobre la oferta institucional y en los procesos y procedimientos estratégicos del sector, con el objeto de mejorar los indicadores y la perspectiva de los factores externos. Por intermedio de los enlaces regionales se divulga la oferta institucional del Ministerio a nivel nacional.</t>
  </si>
  <si>
    <t>Sumatoria de los municipios  socializados y/o atendidos para el fortalecimiento y sensibilización de la oferta institucional y en los procesos y procedimientos estratégicos del sector</t>
  </si>
  <si>
    <t>Durante el primer trimestre se han realizado 304 socializaciones sobre la oferta institucional del MINTIC a grupos de interés en temas TIC desagregados en las siguientes regiones: Boyacá y Cundinamarca (1); Caribe (32); Centro Sur (99); Eje Cafetero (118); Llanos (36) y Pacífico (18).</t>
  </si>
  <si>
    <t>Durante el segundo trimestre se han realizado 1435 socializaciones sobre la oferta institucional del MINTIC a grupos de interés en temas TIC desagregados en las siguientes regiones: Boyacá y Cundinamarca (80); Caribe (358); Centro Sur (307); Eje Cafetero (205); Llanos (114), Pacífico (215) y Santanderes y Arauca (156).</t>
  </si>
  <si>
    <t>Durante el segundo trimestre se han realizado 1461 socializaciones sobre la oferta institucional del MINTIC a grupos de interés en temas TIC desagregados en las siguientes regiones: Boyacá y Cundinamarca (82); Caribe (290); Centro Sur (278); Eje Cafetero (201); Llanos (137), Pacífico (256) y Santanderes y Arauca (217).</t>
  </si>
  <si>
    <t>En el cuarto Trimestre del 2025 se realizaron 357 socializaciones de oferta institucional del MINTIC a grupos de interés en TIC</t>
  </si>
  <si>
    <t>En la vigencia 2025 se realizaron 3557 socializaciones de oferta institucional del MINTIC a grupos de interés en TIC: Boyacá y Cundinamarca (182); Caribe (758); Centro Sur (756); Eje Cafetero (575); Llanos (319), Pacífico (540) y Santanderes y Arauca (427).</t>
  </si>
  <si>
    <t>Debido a la gestión del equipo y a la demanda de la ciudadania, se realizaron 477 socializaciones adicionales, cumpliendo por encima de lo programado en un 15,48%</t>
  </si>
  <si>
    <t>Durante el 1T del 2026 se han realizado el e1180 socializaciones en 1020 reuniones sobre la oferta institucional del MINTIC a grupos de interés en temas TIC. 115 en Amazonia, 191 en región andina, 257 en el caribe, 92 en orinoquía, 201 en Pacifico.</t>
  </si>
  <si>
    <t>No ha habido retrasos y hay sobrecumplimiento</t>
  </si>
  <si>
    <t>CUAT 4 - OneDrive</t>
  </si>
  <si>
    <t>Fortalecimiento de acciones institucionales diferenciadas para fomentar el uso y la apropiación de las TIC en comunidades étnicas, grupos comunitarios, victimas y/o colectivos sociales</t>
  </si>
  <si>
    <t>Promover la articulación y desarrollo de acciones institucionales que fomenten el uso y la apropiación de las TIC en grupos de especial protección tales como comunidades étnicas, grupos comunitarios, victimas y /o colectivos sociales</t>
  </si>
  <si>
    <t>*Ampliación del Acceso a la Oferta Institucional del Sector TIC para los Grupos de Interés y Entidades Territoriales a Nivel Nacional.               *Apoyo para el Fomento de Iniciativas TIC que Impulsen la Implementación de la Política Pública de Comunicaciones de y para los Pueblos Indígenas con la MPC (desde 2024)/Servicio de asistencia, capacitación y apoyo para el uso y apropiación de las tic, con enfoque diferencial y en beneficio de la comunidad para participar en la economía digital nacional (2023)</t>
  </si>
  <si>
    <t>1. Espacios de dialogo y/o concertación e implementación de acciones con enfoque diferencial con comunidades étnicas, grupos comunitarios, victimas y/o colectivos sociales</t>
  </si>
  <si>
    <t xml:space="preserve">1. Número de acciones realizadas con comunidades étnicas, grupos comunitarios, victimas y/o colectivos sociales derivadas de espacios de dialogo y/o concertación </t>
  </si>
  <si>
    <t>Por medio de este indicador se busca evidenciar las diferentes actividades y/o gestiones con enfoque diferencial que adelanta el MinTIC de acuerdo a las necesidades, usos y costumbres de las diferentes comunidades étnicas, grupos comunitarios, víctimas y/o colectivos sociales. Dichas actividades son realizadas en cumplimiento a diferentes compromisos asumidos en espacios de dialogo y concertación y/o como iniciativas propias del MinTIC.  
Entiéndase por acciones: espacios de dialogo, socializaciones, talleres de formación y/o capacitaciones, Intercambio de experiencias, foros, mesas de dialogo, contenidos multiformato (audiovisuales, sonoros, digitales, trasmedia, infografías, cartillas, etc.), paginas web, Apps, entre otros. 
Todas las acciones realizadas son previamente concertadas con las comunidades étnicas, grupos comunitarios, victimas y/o colectivos sociales.</t>
  </si>
  <si>
    <t xml:space="preserve">Sumatoria de acciones realizadas con comunidades étnicas, grupos comunitarios, victimas y/o colectivos sociales derivadas de espacios de dialogo y/o concertación </t>
  </si>
  <si>
    <t>Durante el primer trimestre de la vigencia se ha avanzado en la estructuración técnica de los documentos de propuesta, anexo técnico, estudio previo y estudio de costos, con versiones que reflejan los acuerdos entre las partes a la fecha, del potencial convenio interadministrativo a suscribir para la vigencia con un canal regional y cuyo objeto será “Aunar esfuerzos administrativos, financieros, logísticos y técnicos con el fin de generar espacios de participación y diálogo; promover el desarrollo de material multiformato e incentivar la divulgación de contenidos de interés público y cultural por parte de grupos étnicos y sujetos de especial protección constitucional, en aras de fortalecer el uso y apropiación de las Tecnologías de la Información y las Comunicaciones – TIC y dar cumplimiento a compromisos de la entidad con dichas poblaciones”.
Asimismo, en lo corrido de la vigencia, se ha participado en 8 espacios de concertación y/o dialogo con diferentes comunidades étnicas, sociales, victimas y/o población de especial protección. Lo anterior, con el propósito de articular acciones en beneficio de sus comunidades.</t>
  </si>
  <si>
    <t>Durante el segundo trimestre de la vigencia se realizó el trámite de vigencia futura para la suscripción del convenio con canal TRO que tiene como objeto “Aunar esfuerzos administrativos, financieros, logísticos y técnicos con el fin de generar espacios de participación y diálogo; promover el desarrollo de material multiformato e incentivar la divulgación de contenidos de interés público y cultural por parte de grupos étnicos y sujetos de especial protección constitucional, en aras de fortalecer el uso y apropiación de las Tecnologías de la Información y las Comunicaciones – TIC y dar cumplimiento a compromisos de la entidad con dichas poblaciones”. A 30 de junio este trámite se encuentra en aporbación por parte del Ministerio de Hacienda y Crédito Público.</t>
  </si>
  <si>
    <t xml:space="preserve">Los tiempos de revisión de los documentos para la aprobación de la vigencia futura por parte del DNP se extendieron, y aun se encuentra en revisión por parte del MCHP. Razón por la cual no se han iniciado los trámites constractuales para la suscripción del convenio, razón por la cual no se ha tenido el avance esperado en socializaciones, talleres de formación y/o capacitaciones, Intercambio de experiencias, foros, mesas de dialogo, contenidos multiformato (audiovisuales, sonoros, digitales, trasmedia, infografías, cartillas, etc.), paginas web, Apps, entre otros. </t>
  </si>
  <si>
    <t>Durante el tercer trimestre de la vigencia se suscribió el  convenio con canal TRO que tiene como objeto “Aunar esfuerzos administrativos, financieros, logísticos y técnicos con el fin de generar espacios de participación y diálogo; promover el desarrollo de material multiformato e incentivar la divulgación de contenidos de interés público y cultural por parte de grupos étnicos y sujetos de especial protección constitucional, en aras de fortalecer el uso y apropiación de las Tecnologías de la Información y las Comunicaciones – TIC y dar cumplimiento a compromisos de la entidad con dichas poblaciones”. El pasado 12 de septiembre de 2025 se suscribió el acta de inicio, dando paso al desarrollo de actividades conjuntas entre las áreas técnicas de ambas entidades con el objetivo de planificar y estructurar las acciones necesarias para el cumplimiento del objeto contractual. Se consolidaron un total de 57 fichas técnicas que contienen propuestas de espacios de socialización y participación, así como contenidos multiformato a desarrollar por grupos étnicos y/o sociales, conforme a lo establecido en el anexo técnico.</t>
  </si>
  <si>
    <t>Este convenio debia ser suscrito en el primer semestre de 2025 y se suscribió el 5 de septiembre. Los retrasos se presentaron por la demora en los trámites de vigencias futuras.</t>
  </si>
  <si>
    <t>En el cuarto trimestre de 2025 se atendieron 92 espacios de diálogo y participación con comunidades indígenas, destacándose sesiones de la CONCIP, Protocolización y seguimiento a compromisos de planes estratégicos con comunidades y jornadas SNARIV, entre otros. De otra parte, se atendieron 90 espacios de cualificación y/o contenidos multiformato con organizaciones étnicas y sociales orientados al desarrollo teórico, participativo y práctico de la apropiación y uso de las TIC, a través del convenio suscrito con Canal TRO</t>
  </si>
  <si>
    <t xml:space="preserve">Durante la vigencia 2025 se atendieron 100 espacios de diálogo y participación con comunidades indígenas, destacándose sesiones de la CONCIP, Protocolización y seguimiento a compromisos de planes estratégicos con comunidades y jornadas SNARIV, entre otros. De otra parte, se atendieron 90 espacios de cualificación y/o contenidos multiformato con organizaciones étnicas y sociales orientados al desarrollo teórico, participativo y práctico de la apropiación y uso de las TIC, a través del convenio suscrito con Canal TRO
</t>
  </si>
  <si>
    <t>Debido a la gestión del equipo y a la demanda de la ciudadania, se realizaron 90 espacios adicionales a los inicialmente proyectados, cumpliendo por encima de lo programado en un 90%</t>
  </si>
  <si>
    <t>Durante el primer trimestre de 2026, la gestión se consolidó como un referente en la garantía de derechos y el fortalecimiento del tejido social, logrando el cumplimiento efectivo de espacios de participación  35. Durante el trimestre se recibio invitación para participar en 30 espacios más.</t>
  </si>
  <si>
    <t xml:space="preserve"> la capacidad operativa y el posicionamiento institucional permitieron atender un excedente de demanda por la invitacción a la participando en 30 espacios adicionales de diálogo, formación y creación de contenido multiformato.
Este desempeño sobresaliente se fundamentó en:
Enfoque Preventivo y de Reparación: Priorización del seguimiento riguroso a sentencias judiciales y la gestión inmediata de alertas tempranas.
Incidencia Política y Diversidad: Diseño de metodologías multiformato para robustecer políticas públicas enfocadas en pueblos indígenas, comunidades negras y víctimas del conflicto.
Diálogo Inclusivo: Aseguramiento de una presencia institucional con pertinencia territorial, superando las metas de participación inicialmente proyectadas.</t>
  </si>
  <si>
    <t>Entregables Clarity Planeación 2026</t>
  </si>
  <si>
    <t>Oficina de Fomento Regional (CS)</t>
  </si>
  <si>
    <t>E2-D3-5000</t>
  </si>
  <si>
    <t>Adopción e implementación de la Política Pública de Comunicaciones de y para los Pueblos Indígenas</t>
  </si>
  <si>
    <t>Numero de acciones realizadas en el marco de la politica Pública de Comunicaciones de y para los Pueblos Indígenas</t>
  </si>
  <si>
    <t xml:space="preserve">Indicador que busca medir las diferentes gestiones y/o acciones que viene adelantando el MinTIC en el marco de la Política Pública de Comunicaciones de y para los Pueblos indígenas, conforme a los acuerdos concertados con las siguientes organizaciones: 
1. MPC (Mesa Permanente de Concertación)
2. CRIC (Consejo Regional Indígena del Cauca)
3. MRA (Mesa Regional Amazónica)
Conforme al Plan Nacional de Desarrollo (PND) 2022-2026 "Colombia Potencia Mundial de la Vida" con dichas organizaciones indígenas se han concertados una serie de compromisos encaminados al desarrollo de la Política Pública de Comunicaciones de y para los Pueblos indígenas, por lo cual, anualmente, se concertan una serie de actividades a desarrollarse las cuales se materializan el en marco de diferentes contrataciones, convocatorias, entre otras iniciativas lideradas y/o apalancas por el MinTIC. 
Es preciso tener en cuenta, que a pesar de que es una única Política, las acciones que desarrollaran están orientadas a las necesidades de cada organización indígena y sus pueblos, resguardos, etc. 
Teniendo en cuenta que las acciones a realizar deben ser concertadas con las organizaciones indígenas, se esta supeditado a que el cumplimiento de dicho indicador dependa del éxito de dicha concertación y del resultado de las actividades, toda vez, que en la mayoria de los casos, las acciones son ejecutadas por los mismos pueblos indígenas. 
Observaciones: 1. Las acciones realizadas con comunidades étnicas, grupos comunitarios, victimas y/o colectivos sociales son ejecutadas en el marco de una o varias contratación que suscribe anualmente el Grupo Interno de Trabajo de Consenso Social. 
2. La regionalización y focalización de los recursos asociados al cumplimiento de este indicador, solo se podrá tener una vez finalicen las actividades propuestas. </t>
  </si>
  <si>
    <t>Sumatoria de acciones realizadas en el marco de la  Política Pública de Comunicaciones de y para los Pueblos Indígenas concertadas e implementadas</t>
  </si>
  <si>
    <t xml:space="preserve">Durante el primer trimestre de la vigencia, el Grupo Interno de Trabajo de Consenso Social, viene avanzando en las siguientes gestiones con relación a los procesos contractuales a realizarse en el marco de la Política Pública de Comunicaciones de y para los Pueblos Indígenas: 
1. Mesa Permanente de Concertación - MPC: 
- Convenio 1399-2024: Se continúa trabajando de la mano con las organizaciones que integran la CONCIP con el propósito de terminar de consolidar los entregables correspondientes al tercer desembolso. Se realizó la legalización del segundo desembolso del convenio con AICO y adicionalmente se está trabajando en elaboración de la propuesta del convenio 2025. 
- Serie Territorios y Voces: las organizaciones indigenas de la CONCIP definieron que la Serie será producida por la organización AICO y la circulación de esta serie será a través de canal regional Telepacífico. 
- Serie Buen del Buen Vivir: Se definicó que la serie será producida por el colectivo Yanama y emitida por Canal 13.
2. Mesa Regional Amazónica MRA:
Se realizaron 2 solicitudes a la OPIAC para que esta allegara la propuesta como insumo necesario para la construcción de los estuidos previos y convenio de asociación. A la fecha el grupo étnico no ha allegado la propuesta requerida; sin embargo, el Mintic ya culminó el proceso de inclusón en el PAA para el mes de marzo. Esto corresponde al recurso 2025: $700.000.000, el objeto del contrato es "Aunar esfuerzos técnicos, administrativos y
financieros para facilitar espacios de participación y concertación que permitan culminar con los hitos o etapas necesarias para la expedición del capítulo amazónico de la Política Pública de Comunicaciones de y Para los Pueblos Indígenas, ello en cumplimiento de los compromisos concertados entre la Mesa Regional Amazónica y el Ministerio/Fondo Único de Tecnologías de la Información y las Comunicaciones".
Se tuvo participación en la mesa de partidas presupuestales 2026, con el fin de socializar las propuestas de recursos que se tienen a la fecha para dar cumplimiento a los item IT2-188 Y 189, ante lo cual se indicó que con relación al IT2-188 se dispondrá de un total de $1.425.000.000 para ejecutar un convenio con vigencias futuras. Ahora bien, con relación al ítem 189 se indicó que se podría cumplir por medio del proyecto Juntas de Internet Comunidades de Conectividad llegando a los 32 puntos de conexión en la amazónica, ante lo cual se deja estimado un presupuesto de $920.699.483, lo cual es aceptado por la OPIAC. 
3.⁠ ⁠Consejo Regional Indígena del Cauca - CRIC: 
En el marco de la ejecución de los convenios interadministrativos No. 1480-2024 y No. 1636-2024, se han materializado las acciones orientadas al cumplimiento de los compromisos suscritos con los programas de Comunicaciones y Jóvenes del Consejo Regional Indígena del Cauca – CRIC, enfocadas en el fortalecimiento de la comunicación propia y apropiada de las comunidades indígenas del departamento del Cauca. A la fecha, se ha avanzado de manera progresiva en el desarrollo de ambos convenios, cumpliendo con las actividades y obligaciones definidas en los cronogramas y planes de trabajo establecidos, conforme a lo dispuesto en los respectivos anexos técnicos.
En lo corrido de la vigencia 2025, los procesos han continuado su curso conforme a lo establecido en los cronogramas y planes de trabajo, con avances significativos en la ejecución de actividades pactadas. En el caso del Convenio de Comunicaciones No. 1480-2024, se encuentra en trámite la gestión del tercer desembolso correspondiente a la vigencia 2024, por un valor de $731.650.000, el cual ya cuenta con reserva presupuestal. Por otra parte, para el Convenio de Jóvenes No. 1636-2024, se adelanta el proceso para la solicitud del segundo desembolso, correspondiente vigencia 2025, por un valor de $201.300.000.
Asi las cosas, se está cumplimiento con las acciones acordadas con el CRIC y la MPC, acciones que estan directamente relacionadas con el cumplimiento de los indicadores IT2-37, IT2-38 y IT2-43 del Plan Nacional de Desarrollo 2022-2026. </t>
  </si>
  <si>
    <t>Durante el segundo trimestre de la vigencia, el Grupo Interno de Trabajo de Consenso Social, viene avanzando en las siguientes gestiones con relación a los procesos contractuales a realizarse en el marco de la Política Pública de Comunicaciones de y para los Pueblos Indígenas: 
1. Mesa Permanente de Concertación - MPC: 
- Convenio 1399-2024: Se continuó trabajando de la mano con las organizaciones que integran la CONCIP con el propósito de terminar de consolidar los entregables correspondientes a los desembolsos pendientes. 
-Serie “El Buen Vivir 7ma Temporada” se expide Res. 00170-2025 mediante la cual se aprueba la propuesta y se asignan recursos al operador regional Telecaribe, por la suma de $1.351.926.607. 
-Serie Territorios y Voces 5ta Temporada: se expide Res. 00171-2025 mediante la cual se aprueba propuesta y se asignan recursos al operador regional Telepacifico, por la suma de $1.212.430.624.
2. Mesa Regional Amazónica MRA:
El 20 de mayo se recibió propuesta por parte de la OPIAC de los estudios para poder suscribir el Convenio, a través del cual se dará cumplimiento a las acciones de la PPCPI. En el mes de junio se revisó la propuesta allegada por la OPIAC para la suscripción del convenio con el que se dará cumplimiento a las acciones de este compromiso. Así las cosas, se realizaron observaciones relacionadas con el alcance, objeto, presupuesto y obligaciones conforme a lo concertado en el acuerdo IT2-188 del PND 2022-2026. Lo anterior, fue notificado a la OPIAC el día 11 de junio del 2025 y a la fecha no se ha recibido la documentación con los ajustes requeridos por parte de esta organización, no obstante, ya se solicitó a la OPIAC desarrollar mesa de trabajo para superar los escenarios descritos por MinTIC.  
3.⁠ ⁠Consejo Regional Indígena del Cauca - CRIC: 
-Convenio 1636-2024 – Jóvenes CRIC El CRIC presentó los entregables correspondientes al segundo desembolso de la vigencia 2025, los cuales incluyen informes de socialización territorial, relatorías de encuentros con jóvenes y evidencias de actividades formativas orientadas a la apropiación de las TIC en los territorios. Una vez revisada la documentación, se realizó la aprobación total de los entregables y se gestionó el proceso de desembolso, el cual se reflejó el 17 de junio de 2025. De manera paralela, se adelanta la gestión para la legalización de un valor pendiente correspondiente al primer desembolso.
-Convenio 1480-2024 – Programa de Comunicación Propia” La organización del CRIC ha remitido los entregables correspondientes al tercer desembolso. Entre estos se incluyen productos audiovisuales, radiales y escritos elaborados desde el enfoque de comunicación propia, así como los registros de los ciclos formativos y encuentros territoriales desarrollados. Sobre dichos entregables, ya fueron validados en su totalidad, para realizar el proceso de solicitud de desembolso por un valor de $731.650.000 solicitud que fuer radicada el dia 26 de junio del 2025.
-Propuesta Programa de Comunicaciones 2 – CRIC (2025–2026) El CRIC se encuentra formulando una nueva propuesta de continuidad al Convenio 1480-2024, con el objetivo de fortalecer las capacidades instaladas y ampliar su impacto territorial. Esta propuesta mantendría las líneas de trabajo actuales, adaptadas a nuevas dinámicas locales. Actualmente está en etapa de construcción y, de ser radicada se iniciará su análisis técnico y jurídico en septiembre. Presupuesto estimado: $1.638.429.600, plazo proyectado: 2025–2026. Estado: Pendiente de radicación formal ante el Ministerio.
Los equipos técnicos han apoyado a los grupos de interés en la formulación e implementación de los convenios, adicionalmente se ha participado en los espacios de diálogo.</t>
  </si>
  <si>
    <t>Durante el tercer trimestre de la vigencia, el Grupo Interno de Trabajo de Consenso Social, viene avanzando en las siguientes gestiones con relación a los procesos contractuales a realizarse en el marco de la Política Pública de Comunicaciones de y para los Pueblos Indígenas: 
1. Mesa Permanente de Concertación - MPC: 
Suscripción del convenio  1755 del 2025 con la Organización Nacional Indígena de Colombia - ONIC:
El 26 de septiembre aprobado por el Comité de Contratación la suscripción del convenio que tiene por objeto " .
Serie documental “El BuenVivir 7maTemporada”: Hasta el mes de septiembre El Buen Vivir alcanzó un avance del 60 %, consolidando la etapa de rodaje de la 7ª temporada. Se realizaron filmaciones en seis territorios indígenas (Tinigua, Uitoto, Kishu, Curripaco, Eperara y Yucuna) y se desarrolló un taller formativo en La Pedrera (Amazonas) enfocado en cine comunitario. Paralelamente, se inició la fase de postproducción con la organización del material, la edición de los primeros cortes y la definición de la línea gráfica y musical de la temporada.
Serie documental “Territorios y Voces 5taTemporada”: A la fecha el proyecto ha alcanzado un avance del 60 %, iniciando la fase de rodajes de la en los departamentos de Córdoba, Cesar, Meta, Cauca, Nariño y Amazonas. Se desarrollaron capítulos con las organizaciones destacando la producción de piezas sobre educación, lengua materna y saberes ancestrales. 
2. Mesa Regional Amazónica MRA:
El 20 de mayo se recibió propuesta por parte de la OPIAC de los estudios para poder suscribir el Convenio, a través del cual se dará cumplimiento a las acciones de la PPCPI. En el mes de junio se revisó la propuesta allegada por la OPIAC para la suscripción del convenio con el que se dará cumplimiento a las acciones de este compromiso. Así las cosas, se realizaron observaciones relacionadas con el alcance, objeto, presupuesto y obligaciones conforme a lo concertado en el acuerdo IT2-188 del PND 2022-2026. Lo anterior, fue notificado a la OPIAC el día 11 de junio del 2025 y a la fecha no se ha recibido la documentación con los ajustes requeridos por parte de esta organización, no obstante, ya se solicitó a la OPIAC desarrollar mesa de trabajo para superar los escenarios descritos por MinTIC.  
3.⁠ ⁠Consejo Regional Indígena del Cauca - CRIC: 
-Convenio 1636-2024 – Jóvenes: Se realizó el proceso formativo articulando a los once procesos juveniles del CRIC y seleccionando 22 jóvenes líderes, dos por cada zona. Se llevaron a cabo premingas territoriales enfocadas en el fortalecimiento de capacidades en producción multiformato y tecnologías de la información y comunicación. El componente académico incluyó tres ciclos formativos teórico-prácticos en comunicación propia y apropiada, con un total de 20 sesiones, complementados con ejercicios de postproducción y difusión de los materiales resultantes en medios comunitarios y plataformas digitales. Como resultado, se produjeron 16 piezas audiovisuales y una serie de 12 pódcasts, además de 11 foros audiovisuales territoriales —uno por cada zona—, culminando con la creación de un repositorio digital que consolida los resultados del proceso 2024.
-Convenio 1480-2024 – Programa de Comunicación Propia” : Se adelantaron diversas acciones orientadas al fortalecimiento de los procesos comunicativos y culturales del Consejo Regional Indígena del Cauca. En total, se realizaron 22 premingas del arte indígena, dos por cada una de las once zonas, que contaron con la participación de 881 personas, entre comunicadores, artistas, autoridades y miembros de las comunidades. Como parte de la estrategia de difusión, se elaboraron 66 piezas promocionales, tanto radiales como impresas, para convocar a la Minga del Arte Indígena, la cual se llevó a cabo durante cuatro días en el departamento del Cauca bajo la metodología de los siete círculos de la palabra, con la participación aproximada de 600 actores comunitarios.
Asimismo, se desarrollaron siete espacios de incidencia y visibilización territorial, y se produjeron dieciséis contenidos multiformato (audiovisuales, sonoros, gráficos y digitales) en el marco de la Minga. Entre los productos editoriales se destaca la publicación del libro “El Caminar de la Minga del Arte Indígena, Culturas en Comunicación 2017–2024”, junto con la producción de las series televisivas “Autonomías Territoriales” (temporada 6, con cuatro capítulos) y “Memoria y Patrimonio” (temporada 2, con dos capítulos), procesos en los cuales se formaron 17 comunicadores del CRIC. Además, se realizó un festival de video indígena en Popayán, abierto al público, y se llevó a cabo la producción y catalogación de una creación sonora compuesta por 286 piezas con certificados de emisión. Finalmente, se implementó la ruta metodológica del Programa Propio de Comunicación de los Pueblos Indígenas (PPCPI – Cauca) mediante once encuentros zonales, uno regional y uno de autoridades, orientados a consolidar insumos y definir lineamientos.
-Propuesta Programa de Comunicaciones 2 – CRIC (2025–2026): aún no cuenta con un convenio suscrito, dado que el CRIC no ha radicado formalmente la propuesta correspondiente. En consecuencia, el componente presupuestal 2025, por un valor de $1.638 millones, permanece congelado debido a la baja ejecución y los rezagos en la legalización de entregables del Convenio 1480 de 2024, lo que impide la apertura de un nuevo proceso contractual durante la presente vigencia. Para 2026, se mantiene la previsión de suscribir un convenio directo entre el MinTIC y el CRIC por un valor estimado de $5.284 millones, condicionado a que se cumplan los hitos mínimos de desempeño y cierre del convenio actualmente en ejecución.
-Propuesta Programa Derechos Humanos:  Durante la vigencia 2025 no resulta viable suscribir un nuevo convenio con el CRIC – Programa de DDHH, debido a los tiempos limitados para surtir las etapas precontractuales y contractuales, así como a la baja ejecución que aún presenta el Convenio 1480-2024 (Comunicaciones), suscrito con la misma organización. Como alternativa, se plantea la inclusión del Programa de DDHH en el Convenio 1726 con Canal TRO, bajo la modalidad de plan piloto, lo que permitiría iniciar la ejecución de actividades de manera ágil, sin requerir trámites adicionales, y garantizando el cumplimiento de los compromisos adquiridos en la mesa de concertación.
Los equipos técnicos han apoyado a los grupos de interés en la formulación e implementación de los convenios, adicionalmente se ha participado en los espacios de diálogo.</t>
  </si>
  <si>
    <t>• MPC: Se presentaron demoras por parte de la Organización Nacional Indígena de Colombia (ONIC) en la entrega de la propuesta para la suscripción del convenio 2025–2026, cuya presentación estaba prevista para febrero y solo se realizó en mayo. Adicionalmente, el trámite de aprobación de vigencias futuras también tuvo retrasos: fue radicado el 3 de julio y aprobado el 22 de septiembre de 2025, luego de que el Departamento Nacional de Planeación (DNP) formulara observaciones en agosto, lo que obligó a reiniciar el proceso.
• MRA: La Organización de los Pueblos Indígenas de la Amazonía de Colombia (OPIAC) presentó su propuesta para la suscripción del convenio 2025–2026 en mayo, aunque estaba programada para febrero. Durante la revisión se identificaron falencias técnicas y financieras, lo que requirió varias sesiones de trabajo conjuntas con la organización. Dichas sesiones concluyeron en septiembre y, el día 29 se radicó el trámite de vigencias futuras ante el DNP.
CRIC: Los retrasos en la suscripción de los nuevos convenios con el Consejo Regional Indígena del Cauca (CRIC) obedecen principalmente a factores administrativos y operativos asociados a la ejecución de los convenios vigentes. En particular, la baja ejecución y los rezagos en la legalización de entregables del Convenio 1480 de 2024 – Comunicaciones han generado limitaciones para iniciar nuevos procesos contractuales durante la presente vigencia, dado que es necesario cerrar y evaluar los resultados del convenio actual antes de comprometer nuevos recursos.
Adicionalmente, los tiempos reducidos para adelantar las etapas precontractuales y de concertación técnica han afectado la viabilidad de formalizar nuevas propuestas dentro del cronograma previsto para 2025.</t>
  </si>
  <si>
    <t xml:space="preserve">CONCIP:  se desarrollaron de manera articulada las actividades programadas en el marco de la CONCIP y del convenio CONCIP–ONIC. En primer lugar, se llevó a cabo la segunda sesión de la CONCIP correspondiente a la vigencia 2025, como espacio de seguimiento y avance de los compromisos interinstitucionales. Como segunda actividad, se realizó el segundo Comité Operativo Técnico del convenio CONCIP–ONIC, orientado a la revisión técnica y operativa de las acciones previstas. En tercer lugar, se efectuó el primer desembolso del Convenio No. 1755 de 2025 CONCIP–ONIC, garantizando el inicio de la ejecución financiera conforme a lo establecido contractualmente. Finalmente, se desarrolló la tercera sesión de la CONCIP 2025, la cual correspondió a la última sesión del presente año, consolidando los avances, compromisos y proyecciones para la continuidad del proceso en la siguiente vigencia. 
CRIC: Acciones desarrolladas
1. MINGA DEL ARTE INDIGENA, CULTURAS EN COMUNICACIÓN: El cual tiene como propósito posicionar y compartir los saberes culturales de los pueblos indígenas con el mundo, por medio de 33 encuentros zonales (3 por cada una de las 11 zonas del CRIC) de comunicación y TIC, con una participación prevista de 990 personas entre comunicadores y artistas indígenas, autoridades y comunidad en general.  Además de 99 piezas multimedia asociadas y 7 espacios de incidencias territorial de la minga a nivel departamental y nacional. 
2. PRODUCCIONES DE TV: Se proyectaron 4 capítulos de 23 min y piezas promocionales de la serie de TV AUTONOMÍAS TERRITORIALES (T7) y 4 capítulos de 23 min y 33 piezas promocionales correspondientes a la serie de TV memoria y patrimonio. 
3. PRODUCCIÓN SONORA: Frente a los entregables de este producto, se plantearon 735 producciones sonoras realizadas por emisoras y colectivos de comunicación 
4. RUTA DE LA PPCPI: Esta línea de acción proyecto 11 encuentros zonales y 1 encuentro regional sobre PPCPI en Cauca 
5. LIBRO EL CAMINAR DE LA MINGA DEL ARTE INDIGENA: Como parte del proceso de visibilización y memoria del proceso desarrollado con las Mingas desde su origen, que permita ser una sistematización y una herramienta pedagógica, este producto fue ejecutado en su totalidad en la vigencia 2025, incluyendo la elaboración, impresión y entrega de las 100 copias conforme a los establecido en el anexo técnico.
CONVENIO 1636 JÓVENES:  La propuesta desarrollada por el Programa de Jóvenes CRIC, presentó los siguientes avances:
Jóvenes formados bajo 3 ciclos teóricos prácticos 2024: 22
Producciones de contenidos propios multiformatos 2024: 28
Foros audiovisuales territoriales 2024: 11
Jóvenes formados bajo 3 ciclos teóricos prácticos 2025:  22
Producciones de contenidos propios multiformatos 2025: 17
Foros audiovisuales territoriales 2025: 11
CONVENIO DERECHOS HUMANOS CRIC: 
Frente a esta línea de acción, se aprobó una ADICIÓN, la cual fue firmada en la mesa de comité contractual por un recurso de $1.000.000.000 (MIL MILLONES DE PESOS)  el 12 de DICIEMBRE DEL 2025, por medio de esta, se trabajará en fortalecer el número de espacios formativos con jóvenes indígenas, profundización en temas de derechos humanos individuales y colectivos, además del refuerzo de procesos de autoprotección comunitaria y liderazgo juvenil, es importante resaltar que este año no se han desarrollado actividades, puesto que están proyectados para el 2026.
MESA REGIONAL AMAZÓNICA: Actividades desarrolladas
El Convenio 1820 de 2025 busca concertar el capítulo amazónico de la PPCPI. Por grave crisis de orden público en Putumayo, Caquetá y Guaviare, la OPIAC aplazó las actividades presenciales y entregará productos del segundo desembolso en 2026. </t>
  </si>
  <si>
    <t>En 2025 se realizaron las siguientes actividades:
a) CONCIP y convenio CONCIP–ONIC 2025: 2ª sesión CONCIP (seguimiento compromisos), 2º Comité Técnico Operativo, 1er desembolso Convenio 1755/2025 y 3ª sesión CONCIP (cierre anual).
b) CRIC: en los convenios 1636 y 1480 se trabajaron las lineas MINGA DEL ARTE INDIGENA, PRODUCCIONES DE TV, PRODUCCIÓN SONORA, RUTA DE LA PPCPI,  LIBRO EL CAMINAR DE LA MINGA DEL ARTE INDIGENA
c) MRA: Por crisis de orden público en Putumayo, Caquetá y Guaviare, se aplazaron las actividades presenciales suscritas en el Convenio 1820-2025 el cual busca concertar el capítulo amazónico de la PPCPI y se entregará productos del 2o desembolso en 2026.</t>
  </si>
  <si>
    <t>Las acciones desarrolladas son realizadas conforme a solicitud de las comunidades interesadas</t>
  </si>
  <si>
    <t>programado para reportar en el 2T</t>
  </si>
  <si>
    <t>3. Seguimiento a acciones en el marco de políticas, programas y/o planes para la atención a comunidades étnicas, grupos comunitarios, victimas y/o colectivos sociales</t>
  </si>
  <si>
    <t>3. Gestión para el cumplimiento de acciones de políticas, programas y/o planes para la atención a comunidades étnicas, grupos comunitarios, victimas y/o colectivos sociales</t>
  </si>
  <si>
    <t xml:space="preserve">Indicador que busca visibilizar las acciones y gestiones adelantadas al interior del MinTIC en cumplimiento a diferentes compromisos y/o acuerdos suscritos en el marco de políticas, programas y/o planes para la atención a comunidades étnicas, grupos comunitarios, víctimas y/o colectivos sociales tales como: 
1. Cerrem 
2. Alertas Tempranas
3. Planes para la atención a Victimas 
4. Sentencias y ordenes judiciales 
El seguimiento a dichas acciones se realizará por medio de diferentes herramientas que se acuerdan año a año con el objetico que se pueda validar el cumplimiento y/o avance de los compromisos y acuerdos suscritos. 
Teniendo en cuenta que el indicador mide el seguimiento al cumplimiento acciones de políticas, programas y/o planes para la atención a comunidades étnicas, grupos comunitarios, victimas y/o colectivos sociales, no focaliza ni regionaliza recursos asociados a dichos cumplimientos, estos son realizados por las diferentes áreas encargadas de la materialización de los acuerdos. </t>
  </si>
  <si>
    <t>(No. de compromisos y/o acuerdos gestionados / No. compromisos y acuerdos adquiridos)* 100%</t>
  </si>
  <si>
    <t>Durante el primer trimestre de la vigencia se participó en 32 espacios interinstitucionales y/o de Gobierno, los cuales tenian como finalidad el seguimiento a políticas, programas y/o planes para la atención a comunidades étnicas, grupos comunitarios, victimas y/o colectivos sociales. 
Asimismo, se continuó trabajando en la articulación y engranaje con las diferentes áreas del Ministerio y entidades aliadas, con el fin de ejecutar las diferentes acciones que viabilizan el cumplimiento de sentencias, órdenes judiciales y/o medidas instauradas por el Gobierno Nacional en protección a las comunidades étnicas, grupos comunitarios, victimas y/o colectivos sociales.</t>
  </si>
  <si>
    <t>Durante el segundo trimestre de la vigencia se participó en 78 espacios interinstitucionales y/o de Gobierno, los cuales tenian como finalidad el seguimiento a políticas, programas y/o planes para la atención a comunidades étnicas, grupos comunitarios, victimas y/o colectivos sociales. 
Asimismo, se continuó trabajando en la articulación y engranaje con las diferentes áreas del Ministerio y entidades aliadas, con el fin de ejecutar las diferentes acciones que viabilizan el cumplimiento de sentencias, órdenes judiciales y/o medidas instauradas por el Gobierno Nacional en protección a las comunidades étnicas, grupos comunitarios, victimas y/o colectivos sociales.</t>
  </si>
  <si>
    <t>Durante el tercer trimestre de la vigencia se participó en ciento veintirés (123) espacios interinstitucionales y/o de Gobierno, los cuales tenian como finalidad el seguimiento a políticas, programas y/o planes para la atención a comunidades étnicas, grupos comunitarios, victimas y/o colectivos sociales. 
Asimismo, se continuó trabajando en la articulación y engranaje con las diferentes áreas del Ministerio y entidades aliadas, con el fin de ejecutar las diferentes acciones que viabilizan el cumplimiento de sentencias, órdenes judiciales y/o medidas instauradas por el Gobierno Nacional en protección a las comunidades étnicas, grupos comunitarios, victimas y/o colectivos sociales.</t>
  </si>
  <si>
    <t>No se presentan retrasos</t>
  </si>
  <si>
    <t>Durante el cuarto trimestre de la vigencia se participó en 217 espacios interinstitucionales y/o de Gobierno, los cuales tenian como finalidad el seguimiento a políticas, programas y/o planes para la atención a comunidades étnicas, grupos comunitarios, victimas y/o colectivos sociales. 
Asimismo, se continuó trabajando en la articulación y engranaje con las diferentes áreas del Ministerio y entidades aliadas, con el fin de ejecutar las diferentes acciones que viabilizan el cumplimiento de sentencias, órdenes judiciales y/o medidas instauradas por el Gobierno Nacional en protección a las comunidades étnicas, grupos comunitarios, victimas y/o colectivos sociales.</t>
  </si>
  <si>
    <t>Se alcanzó el 100% de la meta con cubrimiento de 450 espacios interinstitucionales,acompañamiento en mesas de seguimiento y medidas de protección,mesas de impulso, consultas previas, atención a consejos comunitarios para grupos étnicos y víctimas.</t>
  </si>
  <si>
    <t>Durante el primer trimestre del año, se consolidó la presencia institucional mediante la participación activa en 17 espacios de gobierno y concertación interinstitucional. Estas instancias se centraron en el seguimiento normativo, la protección de derechos humanos y el fortalecimiento de la política pública para pueblos étnicos y comunidades vulnerables.</t>
  </si>
  <si>
    <t>se continua con la participacion de espacios de gobierno y concertación interinstitucional.</t>
  </si>
  <si>
    <t xml:space="preserve"> Acciones y seguimientos orientados a garantizar el cumplimiento del acuerdo de paz</t>
  </si>
  <si>
    <t>Número de seguimientos en el año realizados para garantizar el cumplimiento de los indicadores del Plan Marco de Implementación del acuerdo de paz</t>
  </si>
  <si>
    <t xml:space="preserve">Este indicador busca Medir el cumplimiento de los indicadores del Plan Marco de Implementación del Acuerdo de Paz a cargo del sector TIC, por medio del seguimiento a las gestiones que adelantan las diferentes áreas conforme a sus planes, programas y proyectos. 
Dichos seguimientos se realizan de manera trimestral (mes vencido) que corresponden a los siguientes periodos: 
1T. Enero - Marzo (reporte en abril)
2T. Abril - Junio (reporte en julio)
3T. Julio - Septiembre (reporte en octubre)
4T. Octubre - Diciembre (reporte en enero de la siguiente vigencia)
Estos reportes son consolidados en una matriz de seguimiento, y posteriormente son cargados en la plataforma SIIPO 2.0 (Sistema Integrado de Información para el Posconflicto), los cuales son validados posteriormente por el Departamento Nacional de Planeación (DNP).
Posterior a la aprobación de los reportes de avance por parte del DNP, al interior del MinTIC se elabora un boletín trimestral por medio del cual se informa los avances en materia de los indicadores del PMI. Dichos boletines son socializados por los canales de comunicación interna del MinTIC y son publicados en la pagina de la entidad.   </t>
  </si>
  <si>
    <t>Sumatoria de seguimiento realizados para garantizar el cumplimiento de los indicadores del Plan Marco de Implementación del acuerdo de paz</t>
  </si>
  <si>
    <t>Durante el primer trimestre de la vigencia, se realizó el seguimiento al cuarto trimestre y cierre de la vigencia 2024 de los indicadores del Plan Marco de Implementación del Acuerdo Final de Paz a cargo del Sector TIC. La información correspondiente fue cargada en el Sistema de Información Integrada para el Posconflicto (SIIPO) y aprobada por el Departamento Nacional de Planeación en febrero de 2025. Adicionalmente, se solicitó a las áreas correspondientes el envío del reporte de avance del primer trimestre de 2025. En paralelo, se llevó a cabo el diseño y la divulgación del Boletín PMI del cuarto trimestre de 2024, con el objetivo de dar a conocer a la ciudadanía los avances de las acciones lideradas por el sector TIC en cumplimiento del Acuerdo Final de Paz.</t>
  </si>
  <si>
    <t>Durante el segundo trimestre se realizó la gestión para la publicación del Boletín trimestral de PMI correspondiente al primer trimestre de 2025 y con el fin de recopilar la información correspondiente al segundo trimestre se solicitará el reporte a de avance, con corte a 30 de junio de 2025, a las diferentes entidades y dependencias de MINTIC con indicadores a su cargo. Esto, con el fin de realizar el respectivo reporte en el Sistema Integrado de Información para el Posconflicto - SIIPO y elaborar los insumos para el Boletín trimestral de PMI correspondiente al segundo trimestre de 2025
Remito versión final del Boletín PMI y enlace de publicación del mismo: https://www.mintic.gov.co/portal/inicio/Atencion-y-Servicio-a-la-Ciudadania/Transparencia/135873:Informacion-de-Construccion-de-Paz</t>
  </si>
  <si>
    <t>Durante el tercer trimestre se realizó seguimiento a los indicadores del Plan Marco de Implementación del Acuerdo Final de Paz a cargo del sector TIC, correspondiente al tercer trimestre de 2025. El reporte correspondiente a cada indicador se encuentra cargado en el Sistema Integrado de Información para el Posconflicto y aprobados por el Departamento Nacional de Planeación, se está trabajando en la consolidación de la información trimestral.</t>
  </si>
  <si>
    <t>Se realizó seguimiento a los indicadores del Plan Marco de Implementación del Acuerdo Final de Paz a cargo del sector TIC, correspondiente al tercer trimestre de 2025. El reporte correspondiente a cada indicador se encuentra cargado en el Sistema Integrado de Información para el Posconflicto y aprobados por el Departamento Nacional de Planeación.</t>
  </si>
  <si>
    <r>
      <t>S</t>
    </r>
    <r>
      <rPr>
        <b/>
        <sz val="12"/>
        <color theme="0"/>
        <rFont val="Arial"/>
        <family val="2"/>
      </rPr>
      <t>e realizó seguimiento a los indicadores del Plan Marco de Implementación del Acuerdo Final de Paz a cargo del sector TIC, correspondiente al primer  trimestre de 2026. El reporte correspondiente a cada indicador se encuentra cargado en el Sistema Integrado de Información para el Posconflicto y aprobados por el Departamento Nacional de Planeación.</t>
    </r>
  </si>
  <si>
    <t>Se continua avanzando en la implementación  del plan del acuerdo de paz.</t>
  </si>
  <si>
    <t>Gestión Jurídica integral para el cumplimiento de objetivos y funciones del MinTIC/Fondo Único TIC</t>
  </si>
  <si>
    <t>Definición de parámetros para la implementación de prácticas de mejora normativa en todos nuestros proyectos normativos. Propender por  la unidad de criterio jurídico del Ministerio/Fondo Único de TIC y representar sus intereses judicial y extrajudicialmente.</t>
  </si>
  <si>
    <t>13. Defensa jurídica.
17. Mejora Normativa.</t>
  </si>
  <si>
    <t>Gestión Jurídica</t>
  </si>
  <si>
    <t>Lineamientos sobre mejora normativa.</t>
  </si>
  <si>
    <t>Porcentaje de avance en la emisión de conceptos solicitados competencia de la Dirección Jurídica</t>
  </si>
  <si>
    <t>Porcentaje conceptos emitidos que se le solicitan a la Dirección Jurídica por ser de su competencia.</t>
  </si>
  <si>
    <t>Porcentaje</t>
  </si>
  <si>
    <t>Durante el primer trimestre llegaron dos (2) solicitudes de emisión de conceptos internos</t>
  </si>
  <si>
    <t>Durante el segundo trimestre llegaron cuatro (4) solicitudes de emisiín de concepto interno dando respuesta a las cuatro (4) solicitudes</t>
  </si>
  <si>
    <t>Durante el tercer trimestre llegaron cuatro (4) solicitudes de emisiín de concepto interno dando respuesta a las cuatro (4) solicitudes</t>
  </si>
  <si>
    <t>Durante el cuarto trimestre llegaron doce (12) solicitudes de emisión de concepto interno dando respuesta a las doce (12) solicitudes</t>
  </si>
  <si>
    <t>Durante la vigencia se dio respuesta a todas las solcitudes de emisión de cnceptos interno dando respuesta a las áreas solciitantes.</t>
  </si>
  <si>
    <t>https://mintic-my.sharepoint.com/:x:/r/personal/lmongui_mintic_gov_co/_layouts/15/Doc.aspx?sourcedoc=%7B8047D666-975E-482F-8F9B-6518E9F33447%7D&amp;file=Registro%20de%20actividades%20GIT%20DSJ%202025.xlsx&amp;wdLOR=c2D73EE69-B875-45F0-A36C-F0250DD51078&amp;fromShare=true&amp;action=default&amp;mobileredirect=true</t>
  </si>
  <si>
    <t>Duranrte el primer trimestre  llegaron dos (2) solicitudes de emisión de concepto  dando respuesta a las dos (2) solicitudes</t>
  </si>
  <si>
    <t>https://mintic-my.sharepoint.com/:x:/r/personal/lmongui_mintic_gov_co/_layouts/15/doc2.aspx?sourcedoc=%7B54035F4B-1136-47B6-B83D-39C90DC5595A%7D&amp;file=Registro%20de%20actividades%20GIT%20DSJ%202026.xlsx&amp;wdLOR=c0E3EEF04-E6D6-465F-8332-4F4382CC1B20&amp;fromShare=true&amp;action=default&amp;mobileredirect=true</t>
  </si>
  <si>
    <t>Direccion Juridica</t>
  </si>
  <si>
    <t>E2-D3-6000</t>
  </si>
  <si>
    <t>Información a remitir a los deudores.</t>
  </si>
  <si>
    <t>porcentaje de acuerdos de pago suscritos</t>
  </si>
  <si>
    <t>Porcentaje de acuerdos de pago que se causen sobre le periodo</t>
  </si>
  <si>
    <t>Durante el primer trimestre del 2025 se suscribieron 2 facilidades de pago</t>
  </si>
  <si>
    <t>Durante el segundo trimestre del 2025 se suscribieron 6 facilidades de pago</t>
  </si>
  <si>
    <t>Durante el tercer trimestre del 2025 se suscribieron 2 facilidades de pago</t>
  </si>
  <si>
    <t>A diciembre de 2025 se suscribieron 10 facilidades de pago</t>
  </si>
  <si>
    <t>Se ha prestado el acompañamiento a los deudores con el fin de llegar al cumplimiento para las suscripciones de las facilidades de pago</t>
  </si>
  <si>
    <t>Durante el primer trimestre del 2026 se suscribio una (1) facilidad de pago.</t>
  </si>
  <si>
    <t>Fortalecimiento del relacionamiento con los grupos de interés</t>
  </si>
  <si>
    <t>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t>
  </si>
  <si>
    <t>09. Participación ciudadana en la gestión pública.</t>
  </si>
  <si>
    <t>Consolidación del valor compartido en el MinTIC // FORTALECIMIENTO DE ACCIONES PARA MEJORAR LA ENTREGA DE INFORMACIÓN A LOS GRUPOS DE VALOR. BOGOTÁ D.C.</t>
  </si>
  <si>
    <t>Informe del fortalecimiento del servicio hacia los grupos de interés</t>
  </si>
  <si>
    <t>Informe de Fortalecimiento realizado</t>
  </si>
  <si>
    <t>Informe de Fortalecimiento realizadoRealizar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t>
  </si>
  <si>
    <t>https://mintic-my.sharepoint.com/:f:/r/personal/jtorresm_mintic_gov_co/Documents/Documentos/2025/CLARITY/INFORMES?csf=1&amp;web=1&amp;e=6scfek</t>
  </si>
  <si>
    <t>Se generó el cuarto informe consolidado de corte 1 de octubre a 31 de diciembre 2025 y se encuentra en  la siguiente ruta:
https://mintic.sharepoint.com/:f:/r/sites/GITdeGruposdeIntersyGestinDocumental/Documentos%20compartidos/2025/Entregables%20Clarity%202025/E2-D3-7000%20Fortalecimiento%20del%20relacionamiento%20con%20los%20grupos%20de%20inter%C3%A9s?csf=1&amp;web=1&amp;e=evUgBz</t>
  </si>
  <si>
    <t>Fortalecimiento del relacionamiento con los grupos de interés
En cumplimiento con el objetivo de la iniciativa el cual consiste en Realizar la gestión de la relación con los grupos de interés del Ministerio TIC, mediante el diseño y desarrollo de instrumentos y estrategias de servicio al ciudadano, la atención de sus requerimientos y la complementación de los cuatro ámbitos de la Estrategia de Responsabilidad Social Institucional - RSI, con el propósito de contribuir a la generación de valor público en el MinTIC., el GIT de Grupos de interés y gestión documental adelantó acciones de las cuales se relacionan a continuación:
Publicación y seguimiento de la Estrategia de Participación Ciudadana (cumplimiento del 100% de acciones).
Actualización de procedimientos de PQRSD y manuales.
Capacitación en caracterización de usuarios.
Planes de mejoramiento derivados de encuestas de satisfacción.
Publicación de informes PQRSD.
Laboratorios de lenguaje claro y accesibilidad.
Contratación y ejecución de encuesta de satisfacción 2025 (resultados en enero 2026).
Socialización del Manual de Servicio al Ciudadano.
Control a la gestión de notificaciones.</t>
  </si>
  <si>
    <t>https://mintic.sharepoint.com/:f:/r/sites/GITdeGruposdeIntersyGestinDocumental/Documentos%20compartidos/2025/Entregables%20Clarity%202025/E2-D3-7000%20Fortalecimiento%20del%20relacionamiento%20con%20los%20grupos%20de%20inter%C3%A9s?csf=1&amp;web=1&amp;e=evUgBz</t>
  </si>
  <si>
    <t>Se generó el primer informe consolidado con corte 1 de enero a 31 de marzo 2026 dónde se desarrollaron los siguientes temas:
Publicación de la estrategia de participación ciudadana
Seguimiento de la estrategia de participación ciudadana
Plan de mejoramiento de la encuesta de satisfacción 2025
Informes trimestrales PQRSD
Socialización al interior de la entidad el Manual de Servicio al Ciudadano (recepción y tiempos de respuestas a PQRSD, Protocolos de Servicios y Protocolos de administración por cada canal de atención dispuestos por la entidad)
Control a la gestión de notificaciones</t>
  </si>
  <si>
    <t>https://mintic.sharepoint.com/:f:/s/GITdeGruposdeIntersyGestinDocumental/IgBrIc-xklMwSq7h_9V9MUF1ARgSNSyp3wGGhKWLEig6QsE?e=dFOsHD</t>
  </si>
  <si>
    <t>E2-D3-7000</t>
  </si>
  <si>
    <t>2.4: Seguimiento, análisis y mejora</t>
  </si>
  <si>
    <t>Aseguramiento, asesoría y análisis basados en riesgos, con el fin de mejorar y proteger el valor de la Entidad</t>
  </si>
  <si>
    <t>Evaluar el cumplimiento de las metas, actividades y objetivos estratégicos de la entidad, el cumplimiento normativo, así como  a los riesgos institucionales </t>
  </si>
  <si>
    <t>19. Control Interno.</t>
  </si>
  <si>
    <t>Evaluación y Apoyo al Control de la Gestión</t>
  </si>
  <si>
    <t>Informes de auditorías, seguimientos, informes de Ley y evaluaciones del PAAI realizados durante la vigencia</t>
  </si>
  <si>
    <t>Porcentaje de ejecución del Programa Anual de Auditorías Internas</t>
  </si>
  <si>
    <t>El indicador se encuentra relacionado con el avance en la ejecución de las auditorías de gestión a los procesos, realización de evaluaciones, presentación de informes y seguimientos de ley, realización de auditorias internas a los sistemas de gestión, y la realización de actividades de apoyo a la gestión. 
El Programa Anual de Auditorías Interna (PAAI) es elaborado a partir de la realización de un análisis del impacto que tienen los diferentes procesos de la entidad sobre la consecución de los objetivos y su apoyo a la estrategia la entidad, lo cual se complementa con la contemplación de criterios de evaluación adicionales como la recurrencia con la que se ha realizado evaluación (auditoría) a ciertos procesos, el nivel de materialización de riesgos y la existencia de acciones de mejora producto de auditorias externas o internas. A dicha priorización de procesos a evaluar se integran evaluaciones y seguimientos de ley que son responsabilidad de la Oficina de Control Interno, así como actividades de apoyo a la gestión para ejercer un apoyo permanente a la dirección de la entidad.</t>
  </si>
  <si>
    <t>(Cantidad de actividades del PAAI totalmente ejecutadas / Total de actividades programadas en el PAAI para la vigencia)*100</t>
  </si>
  <si>
    <t xml:space="preserve">Con corte al 31 de marzo de 2025, el equipo auditor de la Oficina de Control Interno ha concluido la elaboración de 21 informes de ley. El 17 de marzo de 2025, se realizó la divulgación del primer boletín de la Oficina de Control Interno a través de los canales de comunicación interna. Se encuentran en desarrollo 3 auditorías de gestión, las cuales están en fase de ejecución y trabajo de campo. Adicionalmente, se han llevado a cabo diversas actividades de apoyo a la gestión y asesoría, entre las que se destacan: la revisión de correcciones y acciones correctivas derivadas de auditorías de gestión, la participación en comités organizacionales y el seguimiento a los 8 indicadores de gestión registrados en SIMIG, dando cumplimiento a las actividades programadas en el Programa Anual de Auditorías Interna (PAAI) a la fecha.
</t>
  </si>
  <si>
    <t>Con corte al 20 de junio de 2025, el equipo auditor de la Oficina de Control Interno ha concluido la elaboración de 59 informes de ley y cuatro (4) Informes de Gestión. En este momento, se están desarrollando 2 informes de ley cuya finalización está programada para mediados de julio de 2025. Además, las auditorías a los procesos de Gestión de Industria de Comunicaciones y Acceso a las TIC se encuentran en proceso se definición de planes de mejoramiento por parte de los auditados, y se encuentra en etapa de apertura la auditoría al Proceso de Uso y Apropiación de las TIC. Asimismo, se encuentra en elaboración el segundo boletín de la Oficina de Control Interno a ser publicado por medio de comunicación interna. Finalmente, la Oficina de Control Interno ha participado en los comités de contratación y en los comités MIG programados hasta la fecha por la administración de la Entidad, asegurando el cumplimiento de las actividades planificadas, dando cumplimiento a las actividades programadas a la fecha.</t>
  </si>
  <si>
    <t>Con corte a septiembre de 2025, se han culminado cinco (5) auditorías internas de gestión y se encuentra en desarrollo la auditoria al proceso de Compras y Contratación (etapa de comunicación de observaciones preliminares). Se han concluido 87 informes de ley y siete (7) informes de gestión, se encuentran en desarrollo los informes de Seguimiento a la de Transparencia y Derecho de Acceso a la Información Pública Nacional e emitirse durante el mes de octubre, y el Informe de Evaluación acciones de mejora de planes de mejoramiento suscritos con la CGR a concluirse en el mes de octubre. Además, se ha mantenido una participación constante en distintos comités institucionales, entre ellos los de contratación, sostenibilidad contable, transferencia, conciliación y defensa. Esta intervención ha sido clave para impulsar el cumplimiento de las metas definidas en el Plan Anual de Auditoría Interna (PAAI).</t>
  </si>
  <si>
    <t>Con corte al 31 de diciembre de 2025, se han culminado las ocho (8) auditorías internas de gestión programadas para la vigencia, se han concluido la totalidad de los informes de ley, asi como los informes de gestión programados. Además, se sostuvo participación constante en los distintos comités institucionales, entre ellos los de contratación, sostenibilidad contable, transferencia, cartera, legalizaciones, conciliación y defensa. Esta intervención ha sido clave para impulsar el cumplimiento de las metas definidas en el Plan Anual de Auditoría Interna (PAAI).</t>
  </si>
  <si>
    <t>Con corte al 31 de diciembre de 2025, se culminó el 100% de las auditorías de gestión, así como los informes de ley y de gestión programados para la vigencia. Además, se participó en comités institucionales y se efectuaron actividades de asesoría.</t>
  </si>
  <si>
    <t>https://mintic.sharepoint.com/Oficina_Control_Interno/Entregables%20ASPA%202025/Forms/AllItems.aspx?viewpath=%2FOficina%5FControl%5FInterno%2FEntregables%20ASPA%202025%2FForms%2FAllItems%2Easpx</t>
  </si>
  <si>
    <t>Con corte al 31 de marzo de 2026 se han concluido 35 informes de ley (de los 112 programados) y un (1) informe de gestión (de los 12 programados) conforme con el Programa Anual de Auditorías Internas, asimismo, se encuentran en elaboración cinco (5) informes de ley y se están desarrollando cuatro (4) auditorías de efectividad enfocadas en los procesos: Acceso a las TIC, Gestión de la Industria de Comunicaciones, Gestión Financiera y Gestión Jurídica. También se ha continuado con la participación en comités institucionales en cumplimiento del rol de Asesoría de la Oficina de Control Interno. Estos resultados se obtuvieron a través de seguimiento realizado en los dos (2) eventos de Grupo de Comité Primario (GCP) de la Oficina de Control Interno, dando cumplimiento a las actividades programadas en el PAAI.</t>
  </si>
  <si>
    <t>https://mintic.sharepoint.com/:f:/r/Oficina_Control_Interno/ENTREGABLES%20CLARITY%202026/2.%20Informaci%C3%B3n%20Soporte/1.%20Indicador%20Clarity/1.%2024-04-2026?csf=1&amp;web=1&amp;e=mHBHoX</t>
  </si>
  <si>
    <t>Oficina de Control Interno</t>
  </si>
  <si>
    <t>E2-D4-1000</t>
  </si>
  <si>
    <t>2.5: Liderazgo, Innovación y Gestión del Conocimiento</t>
  </si>
  <si>
    <t xml:space="preserve">Fortalecimiento de las Capacidades Institucionales para Generar Valor Público </t>
  </si>
  <si>
    <t>Establecer lineamientos y estrategias para transformar continuamente la gestión institucional</t>
  </si>
  <si>
    <t xml:space="preserve">01. Planeación Institucional.
02. Gestión presupuestal y eficiencia del gasto público.
07. Fortalecimiento organizacional y simplificación de procesos. 
12. Seguridad Digital.
15. Gestión del conocimiento y la innovación.
15. Control Interno.
18. Seguimiento y evaluación del desempeño institucional. </t>
  </si>
  <si>
    <t>Direccionamiento Estratégico
Fortalecimiento Organizacional
Seguimiento y Evaluación de Políticas TIC
Gestión del conocimiento
Arquitectura Empresarial</t>
  </si>
  <si>
    <t>Fortalecimiento y Apropiación del Modelo de Gestión Institucional del Ministerio Tic Bogotá (2023)/Modernización de la Gestión Institucional del Ministerio TIC Bogotá (2024)</t>
  </si>
  <si>
    <t>Lineamientos para la gestión de los procesos</t>
  </si>
  <si>
    <t>Efectividad en la generación de lineamientos definidos para la gestión de los procesos</t>
  </si>
  <si>
    <t>Lineamientos a nivel de actualización del modelo de operación por procesos representados en documentos del sistema de gestión que deben ser articulados a nivel institucional entre los ejecutores, líderes y Oficina Asesora de Planeación</t>
  </si>
  <si>
    <t>Lineamientos actaulizados / Lineamientos requeridos en actualización</t>
  </si>
  <si>
    <t>Según requerimientos de las áreas se actualizaron los documentos en los procesos de la Entidad, se programarón mesas de trabajo en los casos necesarios. Se continua con la revisión del inventario documental de los 25 procesos identificando documentación por actualizar, generando cronogramas para cumplir con esta labor y realizando mesas de trabajo para alcanzar dicha actualización</t>
  </si>
  <si>
    <t>Se realiza seguimiento periodico por medio de los informes de seguimiento a cada uno de los 25 procesos, en los cuales, se revisa el cumplimiento de los indicadores, las acciones, los controles, la actualización documental, con el fin de promover la definición de planes de mejora a cada uno de los puntos que lo requieran y así fortalecer la apropiación por parte de los colaboradores del MinTIC</t>
  </si>
  <si>
    <t>Se realiza el envió de los informes de seguimiento a cada uno de los 25 procesos, en los cuales, se revisa el cumplimiento de los indicadores, las acciones, los controles, la actualización documental, con el fin de promover la definición de planes de mejora a cada uno de los puntos que lo requieran y así fortalecer la apropiación por parte de los colaboradores del MinTIC</t>
  </si>
  <si>
    <t xml:space="preserve">Desde diciembre 2024 a noviembre 2025 se realiza el seguimiento a cada uno de los 25 procesos, en los cuales, se revisa el cumplimiento de los indicadores, las acciones, los controles, la actualización documental, con el fin de promover la definición de planes de mejora a cada uno de los puntos que lo requieran y así fortalecer la apropiación por parte de los colaboradores del MinTIC </t>
  </si>
  <si>
    <t xml:space="preserve">A través del seguimiento sistemático a los 25 procesos institucionales, se evalúa el desempeño de indicadores, acciones, controles y la vigencia documental. Esta gestión busca identificar áreas de intervención para el diseño de planes de mejora que, a su vez, impulsen la apropiación del sistema de gestión entre los servidores del MinTIC </t>
  </si>
  <si>
    <t>E2-D5-1000</t>
  </si>
  <si>
    <t>Lineamientos para la gestión de la Arquitectura Empresarial</t>
  </si>
  <si>
    <t>Lineamientos definidos de forma efectiva para la gestión de la Arquitectura Empresarial</t>
  </si>
  <si>
    <t>Se establece, con la alta dirección, la hoja de ruta para los proyectos alineados a la aplicación del Marco de Referencia de Arquitectura Empresarial y sus seguimientos</t>
  </si>
  <si>
    <t>Actividades ejecutadas de la HDR de AE / Actividades programdas de la HDR de AE</t>
  </si>
  <si>
    <t xml:space="preserve">La hoja de ruta de proyectos de arquitectura empresarial cuenta con una herramienta de seguimiento generada por la Oficina Asesora de Planeación y Estudios Sectoriales y validada por lo arquitectos de los dominios de OTI. En ella, se incluyen los avances que han surtido efecto tanto desde el punto de vista de negocio (OAPES) como por los dominios de Tecnologías y Sistemas de Información. En este sentido, de los 26 proyectos contenidos en la hoja de ruta se tiene, según clasificación que 6 proyectos pertenecen al dominio de negocio, 6 a datos e información, 6 a Fortalecimiento de SI, 5 a Desarrollo e implementación de módulos en SI existentes y 3 son sectoriales. De igual forma, se identifica que 11 se encuentran en ejecución, 8 en revisión por parte de los dominios tecnológicos, 5 fueron definidos y se encuentran en revisión con los responsables de los procesos, 1 está implementado y 1 se eliminó. De esta forma, según se requiere como resultado de las iteraciones que se han realizado en la entidad se gestiona la etapa del proceso denominada Implementar la Arquitectura Empresarial. Referente a la iteración del 2025, se cuenta con un avance en el dominio institucional (negocio) del 51% según cronograma definido. </t>
  </si>
  <si>
    <t>Se realizaron sesiones en conjunto con la OTI en donde se realiza seguimiento al cronograma de iteración de los procesos a intervenir en la vigencia 2025, se requieren los catálogos de los dominios tecnológicos para identificar las brechas para atacar en el TO BE, se realiza análisis del dominio negocio para las brechas institucionales. Se realizan las sesiones de transferencia de conocimiento de Abacus para la migración y apropiación del sistema.
Se lleva a cabo inventario para el análisis de la información a migrar que reposa en el repositorio de Enterprise Arhictect. Se genera matriz de cruce por dominio en donde se identifican aproximadamente 1.500 modelos y se especifica en conjunto con la OTI los modelos a migrar de foma prioritaria</t>
  </si>
  <si>
    <t xml:space="preserve">El dominio institucional de arquitectura realiza el anáilsis de capacidades con base en la información analizada de los procesos iterados en la vigencia, se identifican las capacidades frente a las brechas identificadas, se genera análisis de línea operativa, se identifican capacidades con base en línea operativa de los procesos iterados, se genera análisis de brecha y se definen proyectos con esta base.
Se generan los catálogos y matrices del dominio tanto el estado actual como en el estado deseado. 
</t>
  </si>
  <si>
    <t>Se actualiza procedimiento de planeación de la arquitectura empresarial teniendo en cuenta la necesidad de orientar la articulación estratégica con los ejercicios de arquitectura. Se identifica que tanto la capacidad de arquitectura como la iteración en si, realizan un análisis de cruce frente al contexto de la estrategia institucional, por lo tanto la capacidad de arquitectura se identifica dentro de las iniciativas y proyectos de la OTI y GTO y las itearciones en el marco del análisis individual de los procesos y su relación con el plan de acción institucional. Con ello, se fortalece el dominio institucional y se comprueba que los análisis de alto nivel y operativos se realizan en la capacidad de arquitectura de manera integral</t>
  </si>
  <si>
    <t>PROGRAMADO PARA REPORTAR EN EL 2T</t>
  </si>
  <si>
    <t>Lineamientos para la Gestión del Conocimiento</t>
  </si>
  <si>
    <t>Lineamientos definidos de forma efectiva para la gestión del conocimiento</t>
  </si>
  <si>
    <t>Definición y control de ejecución de las actividades enfocadas en la identificación, adquisición, organización y transferencia de conocimientos estratégicos y vitales para la gestión de la entidad</t>
  </si>
  <si>
    <t>Actividades ejecutadas para la gestión del conocimiento / Actividades programadas para la gestión del conocimiento</t>
  </si>
  <si>
    <t>Se definieron las siguientes estrategias de gestión del conocimiento: para la Transferencia de Conocimiento, identificación de conocimiento existente y requerido, activos de conocimiento, acciones para mitigar la fuga de conocimiento, creación y socialización de mapas de conocimiento</t>
  </si>
  <si>
    <t>En el marco del Modelo Integrado de Planeación y Gestión (MIPG) y de acuerdo con los lineamientos establecidos en el Ministerio de Tecnologías de la Información y las Comunicaciones Ministerio TIC, se ejecutan de manera sistemática las estrategias de Gestión del Conocimiento orientadas a fortalecer la generación, transferencia, apropiación y sostenibilidad del saber institucional.
Se desarrollan iniciativas como viernes, Cápsulas de Conocimiento, Identificación de Conocimiento Existente y Requerido, Acciones para Mitigar la Fuga de Conocimiento, y Activos de Conocimiento, que fomentan la colaboración, la innovación y la retención del conocimiento estructural de los procesos. Estas estrategias se despliegan de forma planificada, con cronogramas, responsables y mecanismos de seguimiento definidos desde Gestión del Conocimiento.
El seguimiento se realiza mediante instrumentos alineados para estrategia. Estos mecanismos permiten identificar logros, brechas y oportunidades de mejora, asegurando la trazabilidad y el cumplimiento de los compromisos establecidos.
De esta manera, el ministerio TIC,  consolida una cultura organizacional basada en la gestión, circulación y aprovechamiento del conocimiento, asegurando que la información generada en cada proceso se transforme en un activo estratégico que aporte a la eficiencia institucional, la innovación pública y la toma de decisiones basadas en evidencia.</t>
  </si>
  <si>
    <t>A la fecha, se han desarrollado las estrategias correspondientes a Identificación del Conocimiento Existente y Requerido, mediante las cuales se identificaron las necesidades de conocimiento, los expertos y el conocimiento disponible en los procesos. Esta estrategia cuenta con un seguimiento continuo orientado tanto a los procesos como a los funcionarios y contratistas involucrados.</t>
  </si>
  <si>
    <t>De igual forma, se desarrolló la estrategia de Acciones para Mitigar la Fuga de Conocimiento, orientada a caracterizar los riesgos de pérdida de conocimientos estructurales en cada proceso y a generar medidas que favorezcan la retención de saberes en el Ministerio. Esta estrategia cuenta con seguimiento específico para verificar el avance, cumplimiento y calidad de la información aportada por los procesos, funcionarios y contratistas.
Actualmente, se da continuidad a las estrategias de Transferencia de Conocimiento, entre ellas: Viernes del Conocimiento, Cápsulas de Conocimiento y las acciones formativas de la Universidad Corporativa. Todas estas iniciativas incluyen seguimiento periódico dirigido a los procesos y a los funcionarios y contratistas participantes, con el fin de fortalecer la circulación, apropiación y sostenibilidad del conocimiento institucional.</t>
  </si>
  <si>
    <t>Asesorías, acompañamiento y promoción en la implementación de las directrices y lineamientos</t>
  </si>
  <si>
    <t>Espacios de asesorías, acompañamiento y promoción para la implementación de las directrices y lineamientos para la gestión</t>
  </si>
  <si>
    <t>En el marco de la aplicación del Modelo Integrado de Gestión, se realizan diversas actividades para que los integrantes de la entidad apropien conceptos y metodologías asociadas</t>
  </si>
  <si>
    <t>Actividades realizadas / Actividades programadas</t>
  </si>
  <si>
    <t>Se realizó acompañamiento a los procesos de la entidad, por medio de capacitaciones con los nuevos lineamientos desde el MIG, seguimiento por medio de informes de la revisión de las actas de GCP y se inicio a la revisión de los actividades de los procesos para sistematización y automatización. Asimismo, se realizaron mesas de trabajo con el Sistema Integrado de Gestión, revisar la estrategia de efectividad de las acciones de mejora, se publico y socializó la Resolución del MIG. Se solicitaron los temas a presentar en el Comité MIG, se formalizó el formato de eventos materioalizados y el formato para el seguimiento de los procesos.</t>
  </si>
  <si>
    <t>Se establece estrategia de actualización documental con los procesos, con el establecimiento de fechas para el compromiso de actualización y en el caso de incumplimiento generar plan de mejoramiento.
Asimismo, se continuo con la revisión de las actividades de los procesos para sistematización y automatización de la siguiente forma: 
Aplicación del Paso 1. Diagnóstico AS-IS; Paso 1.1. Los gestores en compañía de los gestores y personal de las áreas, realizaron el análisis de los procedimientos aplicando los criterios de la metodología, para definir el índice de sistematización y automatización, así como la definición de pre-requerimientos y establecer la necesidad de realizar ajustes de claridad en la redacción de los procedimientos. Este trabajo se realizó para los procedimientos de los 20 procesos objeto de esta metodología.
Paso 1.2. Se inició por parte del Arquitecto de Procesos con la revisión del análisis preliminar y con la consolidación del resultado del índice de sistematización y automatización de procesos. Con corte al 31 de mayo 2025 se tenía un avance de 20%.</t>
  </si>
  <si>
    <t>Se avanza con la estrategia de actualización documental de los 25 procesos. Asimismo, se continuo con la revisión de las actividades de los procesos para sistematización y automatización de la siguiente forma: 
&gt;&gt; Sobre la aplicación de la metodología de sistematización y automatización de procesos:
Aplicación del Paso 1.Diagnóstico AS-IS: Durante el mes de DICIEMBRE 2025 se realizó la aplicación del Paso 1.3 aplicando los criterios de priorización en cada uno de los procedimientos de los procesos asignados.
Se recibió la totalidad de la información y se consolidó el resultado de la Priorización de procedimientos en el Paso 1.3.3.
Se tiene un 100% de avance.
Se logró la aplicación del Paso 1 Diagnóstico - índice de sistematización y automatización de procesos, y se estableció una priorización para continuar la implementación de los siguientes pasos de la metodología en las siguientes vigencias.</t>
  </si>
  <si>
    <t>Sobre la aplicación de la metodología de sistematización y automatización de procesos:
Aplicación del Paso 1.Diagnóstico AS-IS: Durante el mes de DICIEMBRE 2025 se realizó la aplicación del Paso 1.3 aplicando los criterios de priorización en cada uno de los procedimientos de los procesos asignados.
Se recibió la totalidad de la información y se consolidó el resultado de la Priorización de procedimientos en el Paso 1.3.3.
Se tiene un 100% de avance.
Se logró la aplicación del Paso 1 Diagnóstico - índice de sistematización y automatización de procesos, y se estableció una priorización para continuar la implementación de los siguientes pasos de la metodología en las siguientes vigencias.</t>
  </si>
  <si>
    <t>Al 31 de marzo  2026 se continuó con la construcción del Manual BPM donde se incluyó el capítulo de Gobernanza, Arquitectura y Desempeño; así mismo, se validó el capítulo de innovación. Este documento busca reorganizar y repotenciar la metodología de sistematización y automatización de procesos, alineandola bajo el enfoque de Gestión por Procesos.</t>
  </si>
  <si>
    <t>Planeación y seguimiento de la estrategia y el plan de acción  y el presupuesto de inversión de la entidad</t>
  </si>
  <si>
    <t>cumplimiento del plan de acción</t>
  </si>
  <si>
    <t xml:space="preserve">Evalua el porcentaje de cumplimiento en el avance de las acciones planificadas del Plan de Acción durante la vigencia. Este indicador se encuentra asociado a la gestión del proceso de Direccionamiento Estratégico, el cual se reporta en SIMIG.									</t>
  </si>
  <si>
    <t xml:space="preserve"> (% de avance de la gestión del Plan de Acción / % programado de la gestión del Plan de Acción)									</t>
  </si>
  <si>
    <t>Para el mes de marzo se ejecutó el 12,65% del Plan de Acción de la vigencia 2025, para el trimestre se presenta un rezago generado por las iniciativas: Supervisión Inteligente, Fortalecimiento del sector TIC y Postal, Fortalecimiento del Modelo Convergente de la Televisión Pública Regional y Nacional, Fortalecimiento de la Industria TI para la transformación productiva, Facilitar el acceso y uso de las tecnologías de la información y las comunicaciones en todo el territorio nacional Computadores para Educar, Apropiación TIC para el Cambio, Internet Seguro y Responsable, Desarrollo de habilidades digitales para la vida, Estrategia de divulgación y comunicaciones del MinTIC, Fortalecimiento en la gestión internacional, según las necesidades que tengan de MINTIC, Fortalecimiento de capacidades de los grupos con interés en temas TIC del país, orientado hacia el cierre de brecha digital regional, Fortalecimiento de acciones institucionales diferenciadas para fomentar el uso y la apropiación de las TIC en comunidades étnicas, grupos comunitarios, victimas y/o colectivos sociales, Liderazgo en la generación de estadísticas y estudios del sector TIC.</t>
  </si>
  <si>
    <t>Para el mes de junio se ejecutó el 53,96% del Plan de Acción de la vigencia 2025, para el trimestre se presento un sobrecumplimiento generado por las iniciativas: Supervisión Inteligente, Acercamiento al usuario y mitigación de incumplimientos de las empresas del sector, Apoyo a operadores públicos del servicio de Televisión a nivel nacional-RTVC, Fortalecimiento integral de los operadores públicos del servicio de televisión nacional, Fortalecimiento de los contenidos audiovisuales de la televisión pública, Fortalecimiento de la programación de la radio pública, Gestión adecuada del talento humano dentro del ciclo de vida del servidor público para cumplimiento de las metas establecidas de la entidad, Fortalecimiento de las capacidades Institucionales para la Seguridad y Privacidad de la Información</t>
  </si>
  <si>
    <t>Para el mes de junio se ejecutó el 66,61% del Plan de Acción de la vigencia 2025, para el trimestre se presento un sobrecumplimiento generado por las iniciativas: Supervisión Inteligente, Acercamiento al usuario y mitigación de incumplimientos de las empresas del sector, Apoyo a operadores públicos del servicio de Televisión a nivel nacional-RTVC, Fortalecimiento integral de los operadores públicos del servicio de televisión nacional, Fortalecimiento de los contenidos audiovisuales de la televisión pública, Fortalecimiento de la programación de la radio pública, Gestión adecuada del talento humano dentro del ciclo de vida del servidor público para cumplimiento de las metas establecidas de la entidad, Fortalecimiento de las capacidades Institucionales para la Seguridad y Privacidad de la Información</t>
  </si>
  <si>
    <t>para la vigencia 2025, se ejecuto el 95,78% del Plan de accion</t>
  </si>
  <si>
    <t>Para el mes de Diciembre se ejecutó el 95,78% del Plan de Acción de la vigencia 2025, para el cuarto trimestre se presento un rezago generado por las siguientes iniciativas: Cultura de seguridad digital para prevención y preparación del estado colombiano, Fortalecimiento de la radio pública nacional, Fortalecimiento de la Industria TI para la transformación productiva, Desarrollo de habilidades digitales para la vida, Estrategia de divulgación y comunicaciones del MinTIC, Ampliación Programa de Telecomunicaciones Sociales Nacional, Masificación de Accesos, Implementación Soluciones de Acceso Comunitario a las Tecnologías de la Información y las Comunicaciones Nacional, Fortalecimiento del sector TIC y Postal, Transformación Digital para la Productividad del Estado a través de la Política de Gobierno Digital, Fortalecimiento integral de los operadores públicos del servicio de televisión nacional, Fortalecimiento de la Industria TI para la transformación productiva, Facilitar el acceso y uso de las tecnologías de la información y las comunicaciones en todo el territorio nacional Computadores para Educar, Apropiación TIC para el Cambio, Desarrollo de habilidades digitales para la vida, Fortalecimiento de la Gestión Documental en MinTIC, Fortalecimiento de acciones institucionales diferenciadas para fomentar el uso y la apropiación de las TIC en comunidades étnicas, grupos comunitarios, victimas y/o colectivos sociales y Fortalecimiento de capacidades de los grupos con interés en temas TIC del país, orientado hacia el cierre de brecha digital regional.</t>
  </si>
  <si>
    <t>Para el mes de Marzo se ejecutó el 16,16% del Plan de Acción de la vigencia 2026, para el primer trimestre se presento un rezago generado por las siguientes iniciativas: Masificación de Accesos, Implementación Soluciones de Acceso Comunitario a las Tecnologías de la Información y las Comunicaciones Nacional, Fortalecimiento del sector TIC y Postal, Transformación Digital para la Productividad del Estado a través de la Política de Gobierno Digital, Fortalecimiento de la radio pública nacional,  Programación y seguimiento de ingresos, así como el monitoreo continuo de la ejecución presupuestal y contractual del Fondo Único de TIC, Estrategia de divulgación y comunicaciones del MinTIC, Fortalecimiento de las Capacidades Institucionales para Generar Valor Público</t>
  </si>
  <si>
    <t>Oficina Asesora de Planeación y Estudios Sectoriales (GITPYSE)</t>
  </si>
  <si>
    <t>Avance en el desarrollo e implementación de Plataforma Integrada de Planeación y Seguimiento (PIPS)</t>
  </si>
  <si>
    <t xml:space="preserve">Permite visibilizar el avance en las acciones articuladas desde la Oficina de TI con la Oficina Asesora de Planeación, para la implementación de una nueva plataforma que soporte el proceso de Direccionamiento Estratégico.									</t>
  </si>
  <si>
    <t xml:space="preserve">(No de actividades ejecutadas/No. Actividades planificadas)*100									</t>
  </si>
  <si>
    <t>meta cumplida vigencia 2024</t>
  </si>
  <si>
    <t>meta cumplida vigencia 2025</t>
  </si>
  <si>
    <t>Liderazgo en la generación de estadísticas y estudios del sector TIC</t>
  </si>
  <si>
    <t>Desarrollar proyectos que permitan la generación de estadísticas y el desarrollo de estudios del sector TIC</t>
  </si>
  <si>
    <t>06. Transparencia, acceso a la información pública y lucha contra la corrupción.
05. Transparencia, acceso a la información pública y lucha contra la corrupción.</t>
  </si>
  <si>
    <t>Gestión de la Información Sectorial</t>
  </si>
  <si>
    <t>Generación de Información Estadística del Sector Tic Nacional (desde 2024)/Fortalecimiento de la Información Estadística del Sector TIC Nacional (2023)</t>
  </si>
  <si>
    <t>Generar la información estadística y documentos sectoriales TIC para la toma de decisiones</t>
  </si>
  <si>
    <t>Porcentaje de avance en la implementación del Plan de Información Estadística Institucional - PINEI</t>
  </si>
  <si>
    <t>Medir el avance de la implementación del Plan de Información Estadística Institucional - PINEI de manera trimestral para cada una de las vigencias 2023 a 2026 de acuerdo con las actividades programadas para cada uno de los años disponiendo un peso porcentual del 25% independiente para cada año, cuya sumatoria final debe ser el 100% de la implementación.</t>
  </si>
  <si>
    <t>(Actividades ejecutadas en el periodo / Actividades programadas en el periodo) *100</t>
  </si>
  <si>
    <t>3. GENERAR LA INFORMACIÓN ESTADÍSTICA Y DOCUMENTOS SECTORIALES TIC PARA LA TOMA DE DECISIONES
3.1 Radicar documentos para revisión en GIT Contratación
Se está llevando a cabo una consulta con diversos proveedores con el objetivo de determinar el precio de mercado para la implementación de la Encuesta TIC dirigida al segmento de empresas.
3.5 Generar documentos sectoriales para el seguimiento a los indicadores y estadísticas del sector TIC 
Se realizo la publicación y difusión de 5 documentos Sectoriales correspondientes al Boletín TIC 3T 2024.
3.6 Implementar los lineamientos, clasificaciones, estándares y nomenclaturas, definidos por el DANE
Se encuentra en elaboración el documento metodológico y la ficha metodológica de la OE de POSTAL.
5. DISPONER DE PRESUPUESTO PARA EL DIAGNÓSTICO Y FORTALECIMIENTO DE REGISTROS ADMINISTRATIVOS Y DE LAS OPERACIONES ESTADÍSTICAS A CARGO DEL MINISTERIO
5.1 Contratación del personal idóneo para la gestión de la información estadística
Actualmente, el GIT cuenta con 8 profesionales contratados por prestación de servicios, los cuales atienden de manera transversal las actividades asociadas al proyecto. Esto contratos estarán vigentes para 2 profesionales por 12 meses y lo demás por 8 meses.
6. FORTALECER LA INFORMACIÓN ESTADÍSTICA QUE PRODUCE EL MINTIC
6.2 Priorizar y analizar las demandas de información no satisfechas producto del cruce de la oferta y demanda
El Grupo de Estadísticas y Estudios Sectoriales, en cumplimiento de la Norma Técnica de Calidad del Proceso Estadístico, aplica anualmente la Encuesta de Necesidades a cinco categorías de usuarios de información estadística (internos, territoriales, operadores, sector privado y academia). Actualmente, los formularios de la encuesta para la vigencia 2025 están en proceso de actualización, y se prevé realizar la consulta a los usuarios en abril de 2025.
8. GENERAR ESPACIOS Y MECANISMOS QUE PERMITAN LA GESTIÓN DEL CONOCIMIENTO PROMOVIENDO EL USO Y APROPIACIÓN DE LA INFORMACIÓN ESTADÍSTICA DISPUESTA EN EL PORTAL COLOMBIA TIC
8.1 Divulgar piezas de comunicación dando a conocer la información estadística que se encuentra en el portal Colombia TIC
1. Pieza de comunicación difundida a través de correo electrónico: Consulte el Boletín trimestral del sector TIC - Cifras tercer trimestre de 2024.</t>
  </si>
  <si>
    <t>El PINEI tuvo cambios que fueron aprobados en el Comité MIG No. 89, estos ajustes corresponden a temas de optimización de actividades, ampliación del alcance de actividades y la inclusión de nuevas actividades. Se presenta el avance de acuerdo con la nueva estructura del PINEI:
PROYECTO 1: Gestión estratégica de la información sectorial
1.3 Estudio Previo radicado: A la fecha no se ha recibido por parte del  DANE/FONDANE respuesta a la propuesta técnico-económica orientada a la ejecución de la Encuesta TIC a empresas.
1.7 Documentos sectoriales publicados: Se llevó a cabo la publicación y difusión de 5 documentos sectoriales correspondientes a: Indicadores Plan Nacional De Desarrollo Reporte Primer Trimestre 2025 . Actualización del Tablero de Power BI con las cifras del 4T 2024 Sector Postal. Informe Servicios postales de pago 4T 2024. Actualización del Tablero de Power BI con las cifras del 4T 2024 Sector TV. Actualización del Tablero de Power BI con las cifras del 3T Y 4T 2024 Sector TIC.
1.9 Número de productos estadísticos en el sitio web publicados: En la actualidad, la información producida por el GIT de Estadísticas y Estudios Sectoriales se publica de forma simultánea tanto en el Portal Colombia TIC como en la página del Observatorio Nacional de Tecnologías de la Información y las Comunicaciones.
PROYECTO 2. Fortalecimiento de las Operaciones Estadísticas y los Registros Administrativos del MINTIC
2.1 Contratar personal idóneo para apoyar las actividades estadísticas y demás funciones propias del GIT: Actualmente, el GITEES cuenta con 14 profesionales contratados por prestación de servicios, que atienden de manera transversal las actividades del GIT.
2.3. Realizar auditorías internas anuales a cada una de las operaciones estadísticas del MINTIC: Para el mes de junio se dio inicio a la auditoría interna de la Operación Estadística del Sector Postal, tal como se había programado al inicio de la vigencia.
2.5 Ejecutar las actividades definidas en el Plan de Entrenamiento y capacitación correspondiente a la vigencia: Se han ejecutado las actividades definidas en el Plan de entrenamiento para la vigencia, lo relacionado con la herramienta HECAA y los entrenamientos de la NTC PE 1000:2020.
2.6 Actualizar el diagnóstico de oferta y demanda de información estadística del Ministerio, incluyendo la priorización de necesidades identificadas: Las encuestas fueron enviadas de manera masiva, a los destinatarios relacionados en las diferentes bases de usuarios confirmados,  durante el mes de junio entre los días 18 y 20 del mes, y con fecha de cierre a finales de julio. A partir del cierre de la encuesta se procederá a Caracterización de los usuarios y de las necesidades que se identifiquen en el proceso.
2.8. Difundir piezas de comunicación para promover el conocimiento y uso de la información estadística producida por el MINTIC: 4. Pieza de comunicación difundida a través de correo electronico: Consulte el Boletín trimestral del sector POSTAL - Cifras primer trimestre de 2025</t>
  </si>
  <si>
    <t>N.A</t>
  </si>
  <si>
    <t>Se presenta el avance de acuerdo con lo establecido en el PINEI:
PROYECTO 1: Gestión estratégica de la información sectorial
1.1	Porcentaje de ejecución del proyecto de inversión 'Fortalecimiento de la Información Estadística del Sector TIC Nacional' 
Se realizan reportes mensuales a través de la Plataforma Integrada e Inversión Pública - PIIP del DNP.
1.2	Documentos sectoriales publicados
Se llevó a cabo la publicación y difusión de los documentos sectoriales correspondientes a: Boletín TV 1T 2025 (2) (microdatos y tablero de PowerBI) 5 documentos de boletines postal 2T ( Boletin, ppt, infografia, microdatos y tablero de PowerBI) Indicadores Plan Nacional De Desarrollo Reporte Segundo Trimestre 2025
1.3	Documento estadístico de Uso y Tenencia de TIC con enfoque diferencial e interseccional elaborado
La coordinación del GITEES está revisando la ficha del Estudio de Uso y Tenencia de TIC con enfoque diferencial e interseccional para revisión. El documento incluye responsables, cronograma, metodología y bibliografía, y actualmente cuenta con un avance preliminar en revisión.
1.4	Número de productos estadísticos en el sitio web publicados
De manera paralela, se avanza en la actualización de los Boletines Sectoriales y de la demás documentación generada en el marco de las actividades del GIT de Estadísticas y Estudios Sectoriales
PROYECTO 2: Fortalecimiento de las Operaciones Estadísticas y los Registros Administrativos del MINTIC
2.1 Porcentaje de contratación de personal idóneo ejecutada frente a lo programado
Actualmente se cuenta con 16 contratos de prestación de servicios suscritos asociados al GIT.
2.2 Evaluaciones de las Operaciones estadísticas realizadas.
El contrato entre el DANE y el Ministerio TIC ya inició, en el marco del PECE 2026, que incluyó la Operación Estadística "Información del Sector Postal" para su evaluación de calidad. Se acordó entregar la información el 6 de octubre e iniciar la semana en sitio a finales de mes. La coordinación del GIT de Calidad Estadística del DANE comunicó el grupo evaluador para la validación de posibles conflictos de interés por parte del Ministerio.
2.3 Número de auditorías internas a las operaciones estadísticas realizadas
Durante julio y parte de agosto se cerró la auditoría interna de la operación estadística 'Información del sector Postal' y se inició la auditoría de la operación 'Servicio de Televisión por suscripción y comunitaria'. El informe final ya fue entregado y se construyó el plan de mejoramiento frente a los hallazgos identificados (no conformidades y oportunidades de mejora)
2.5 Porcentaje de actividades del Plan de Entrenamiento y Capacitación ejecutadas frente a las programadas
A la fecha se ha avanzado en el desarrollo de las actividades previstas en el plan de entrenamiento, cumpliendo a cabalidad con las realizadas hasta el momento. Entre ellas se incluyen los cursos adelantados en la plataforma del DANE y la realización de 7 sesiones orientadas a la socialización y apropiación de la Norma Técnica de Calidad del Proceso Estadístico (NTC PE 1000:2020). Las actividades restantes se encuentran programadas para su ejecución en los próximos meses.
2.6 Documento de diagnóstico de oferta y demanda de información estadística con priorización de necesidades actualizado
Se consolidó un directorio de actores y usuarios del Ecosistema de Datos (Ministerio TIC, entidades territoriales, academia, operadores y sector privado) como parte del PINEI y la política de gestión de la información estadística del MIPG. En el ejercicio de consulta realizado entre junio y agosto se recibieron 410 encuestas (65 usuarios internos, 16 academia, 269 operadores, 2 sector privado y 58 entidades territoriales). Los resultados permiten alimentar el directorio y elaborar el documento de demandas de información satisfecha y no satisfecha.
2.8 Número de piezas de comunicación sobre la información estadística del MINTIC divulgadas
Se realizo la difusión por medio de correo masivo sobre: Consulte el Boletín trimestral del sector POSTAL - Cifras segundo trimestre de 2025</t>
  </si>
  <si>
    <t>Se presenta el avance de acuerdo con lo establecido en el PINEI:
PROYECTO 1: Gestión estratégica de la información sectorial
1.1	Porcentaje de ejecución del proyecto de inversión 'Fortalecimiento de la Información Estadística del Sector TIC Nacional' 
Para el cierre de la vigencia, se evidencia el cumplimiento del indicador mediante la realización de reportes mensuales a través de la Plataforma Integrada de Inversión Pública (PIIP) del DNP, los cuales permitieron realizar el seguimiento oportuno y sistemático al avance de las actividades programadas.
1.2	Documentos sectoriales publicados
Se publicaron todos los documentos planeados para la vigencia: Boletín del Sector Postal 3T 2025, Boletín del Sector TV 3T 2025, Brecha Digital 2024, Enfoque Diferencial e Intercesional, Oferta Institucional 2025, NAVEGATIC, TECNOLOGÍA QUE IMPULSA: El Rol de las TIC en la Economía y el Empleo en Colombia, Documento consolidado con las demandas de información Satisfechas y no satisfechas, MAC, Lineamientos - Documentos metodologicos, Registros administrativos y PINEI V3
1.3	Documento estadístico de Uso y Tenencia de TIC con enfoque diferencial e interseccional elaborado
Se elaboro el documento final, el cual incluye el procesamiento de datos, los cálculos efectuados, el análisis de la información y la generación de gráficos, como soporte para la construcción y consolidación de los resultados.
1.4	Número de productos estadísticos en el sitio web publicados
Para la vigencia 2025, se elaboró y consolidó el listado de publicaciones que comprende boletines sectoriales, indicadores, estudios, evaluaciones, infografías y otros productos de información estadística, disponibles en el Observatorio Nacional de Tecnologías de la Información y las Comunicaciones (ONTIC) y en el Portal Colombia TIC. Dicho listado incluye los enlaces de consulta a indicadores del sector TIC, operaciones estadísticas de los sectores TIC, TV y Postal, estudios sectoriales, evaluaciones, temas macro, así como los boletines trimestrales publicados durante la vigencia, constituyéndose en evidencia del cumplimiento del indicador y del cierre de la vigencia.
PROYECTO 2: Fortalecimiento de las Operaciones Estadísticas y los Registros Administrativos del MINTIC
2.1 Porcentaje de contratación de personal idóneo ejecutada frente a lo programado
Se registran doce (12) contratos de prestación de servicios suscritos y ejecutados, asociados al GIT, dando cumplimiento a la contratación de personal idóneo conforme a lo programado
2.2 Evaluaciones de las Operaciones estadísticas realizadas.
Se ejecutaron en su totalidad las actividades previstas en el Plan de Evaluación de la operación estadística del sector Postal, acordadas entre el MinTIC y el DANE. Se realizó la contextualización de la operación y la evaluación en sitio, desarrollada de manera virtual, en la cual se verificó el cumplimiento de las ocho fases del proceso estadístico frente a los requisitos de la Norma Técnica de Calidad del Proceso Estadístico. Como resultado del proceso, y una vez atendidas las observaciones formuladas, el DANE emitió la respuesta final mediante la cual se otorga la certificación a la operación estadística.
2.3 Número de auditorías internas a las operaciones estadísticas realizadas
Durante el mes de octubre, se dio cierre a la auditoría interna de la operación estadística Servicio de Televisión por Suscripción y Comunitaria y se realizó la apertura y cierre de la auditoría a la operación estadística Estadísticas del Sector de las Tecnologías de la Información y las Comunicaciones. Esto corresponde al avance reportado en el desarrollo de las auditorías internas a cada operación estadística para el periodo en referencia.
2.5 Porcentaje de actividades del Plan de Entrenamiento y Capacitación ejecutadas frente a las programadas
Se evidencia el cumplimiento integral del Plan de Entrenamiento y Capacitación, mediante la ejecución efectiva y oportuna de la totalidad de las actividades programadas. Dichas acciones se desarrollaron conforme a lo establecido en el plan, contribuyendo al fortalecimiento de las capacidades técnicas y operativas del equipo, y dando cumplimiento al indicador definido para la vigencia.
2.6 Documento de diagnóstico de oferta y demanda de información estadística con priorización de necesidades actualizado
Se consolidó un directorio de actores y usuarios del Ecosistema de Datos (Ministerio TIC, entidades territoriales, academia, operadores y sector privado) como parte del PINEI y la política de gestión de la información estadística del MIPG. En el ejercicio de consulta realizado entre junio y agosto se recibieron 410 encuestas (65 usuarios internos, 16 academia, 269 operadores, 2 sector privado y 58 entidades territoriales). Los resultados permiten alimentar el directorio y elaborar el documento de demandas de información satisfecha y no satisfecha.
2.7 2.7 Desarrollar e implementar acciones para la adopción y sostenibilidad del Marco de Aseguramiento de la Calidad en las operaciones estadísticas del MINTIC
Se dio cumplimiento a las actividades definidas en el Plan de Implementación y Mantenimiento del Marco de Aseguramiento de la Calidad, mediante la elaboración y consolidación del documento de diagnóstico e implementación, el cual permitió identificar el estado de avance, definir acciones de mejora y asegurar la aplicación de los lineamientos de calidad en los procesos asociados a las operaciones estadísticas, dando cumplimiento al indicador establecido para el periodo.
2.8 Número de piezas de comunicación sobre la información estadística del MINTIC divulgadas
Se divulgaron, conforme a lo programado, las piezas de comunicación sobre la información estadística del MINTIC mediante correos masivos a los grupos de interés. Esta estrategia fortaleció la visibilidad, el acceso y el uso de la información, cumpliendo con el indicador del periodo.</t>
  </si>
  <si>
    <t>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amp;viewid=c9284704%2D9892%2D4481%2D9cd1%2D5ee2d9539b52&amp;CT=1767019453347&amp;OR=OWA%2DNT%2DMail&amp;CID=668f083c%2D0efa%2Db647%2D1100%2Dbcc558530a4c&amp;ga=1</t>
  </si>
  <si>
    <t>Se presenta el avance de acuerdo con lo establecido en el PINEI:
PROYECTO 1: GESTIÓN ESTRATÉGICA DE LA INFORMACIÓN SECTORIAL
1.1 Porcentaje de ejecución del proyecto de inversión 'Fortalecimiento de la Información Estadística del Sector TIC Nacional' 
Se cuenta con reporte registrado el 6 de marzo, que evidencia el avance en la ejecución de las iniciativas por parte de las direcciones responsables, a través de la Plataforma Integrada de Inversión Pública (PIIP) del Departamento Nacional de Planeación (DNP).
1.2 Documentos sectoriales publicados
Se realizó la publicación del Boletín Postal correspondiente al 4T de 2025 en los portales de la ONTIC y Colombia TIC.
1.4 Número de productos estadísticos en el sitio web publicados
Se realizó la publicación de los boletines TIC (3T 2025) y Postal y Televisión (4T 2025), así como la actualización de la oferta institucional y demás contenidos, en el Portal Colombia TIC y en la página del Observatorio Nacional de Tecnologías de la Información y las Comunicaciones, donde se dispone de forma simultánea la información producida por el GIT de Estadísticas y Estudios Sectoriales.
PROYECTO 2: Fortalecimiento de las Operaciones Estadísticas y los Registros Administrativos del MINTIC
2.1 Porcentaje de contratación de personal idóneo ejecutada frente a lo programado
Se encuentran suscritos y en ejecución 13 contratos de prestación de servicios asociados al GIT.</t>
  </si>
  <si>
    <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t>
  </si>
  <si>
    <t>Oficina Asesora de Planeación y Estudios Sectoriales (GITEES)</t>
  </si>
  <si>
    <t>E2-D5-2000</t>
  </si>
  <si>
    <t>Evaluación de políticas, programas (iniciativas) y/o proyectos, estudios sectoriales</t>
  </si>
  <si>
    <t>Visualizador de la oferta institucional</t>
  </si>
  <si>
    <t>Los expertos se encuentran realizando la recopilación de la información suministrada por las diferentes dependencias. Una vez consolidada, esta información será procesada mediante un modelo de inteligencia de negocios (dashboard), en el cual se integrará de manera organizada y visual la totalidad de la oferta institucional del Ministerio TIC</t>
  </si>
  <si>
    <t>A la fecha, el Observatorio Nacional de Tecnologías de la Información y las Comunicaciones (ONTIC) ha avanzado en la implementación de una metodología periódica para recolectar información sobre la oferta institucional, a través de un repositorio gestionado por la Oficina Asesora de Planeación y Estudios Sectoriales. Las áreas del Ministerio reportan mensualmente sus programas y proyectos, lo que ha fortalecido el seguimiento, análisis e indicadores, y alimenta el Visualizador de la Oferta Institucional del Plan de Estrategia Institucional.
Se cuenta con información actualizada a mayo de 2025, y se espera la siguiente entrega el 10 de julio. La Jefatura de Planeación coordina el proceso mediante comunicaciones mensuales a las áreas responsables. Además, se han desarrollado reuniones con la Oficina de TI para mejorar la presentación y visualización de los datos, estandarizando formatos e insumos destinados al despacho del ministro y al ONTIC. La información se publica en las pestañas de indicadores, oferta institucional y geoportal del sitio web del observatorio, según la periodicidad de los reportes.
ontic.gov.co/ofertainstitucional
ontic.gov.co/indicadores</t>
  </si>
  <si>
    <t>Para este trimestre se gestionó con las áreas del Ministerio la estandarización en la recolección de información de programas y proyectos en ejecución. Como resultado, se consolidó la información con corte a agosto en el repositorio oficial y se publicaron en el ONTIC indicadores de la oferta institucional.</t>
  </si>
  <si>
    <t>Se realizó y dejó en funcionamiento el visualizador de la oferta institucional en el portal del Observatorio Nacional de Tecnologías de la Información y las Comunicaciones (ONTIC), permitiendo la consulta estructurada y actualizada de la información asociada a los programas y proyectos del MINTIC. Esta herramienta fortalece el acceso, la transparencia y el uso de la información, dando cumplimiento al indicador establecido para el periodo.</t>
  </si>
  <si>
    <t>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2FP3%2F3%2E1&amp;viewid=c9284704%2D9892%2D4481%2D9cd1%2D5ee2d9539b52&amp;CT=1767019453347&amp;OR=OWA%2DNT%2DMail&amp;CID=668f083c%2D0efa%2Db647%2D1100%2Dbcc558530a4c&amp;ga=1</t>
  </si>
  <si>
    <t>Evaluación de políticas, programas (iniciativas) y/o proyectos, estudios sectoriales realizadas</t>
  </si>
  <si>
    <t>Busca determinar los cambios directos e indirectos generados por el proyecto en relación con sus objetivos y metas, contribuyendo así a la toma de decisiones informadas y la mejora continua de la gestión del Ministerio</t>
  </si>
  <si>
    <t>Sumatoria de evaluaciones realizadas</t>
  </si>
  <si>
    <t>Durante el primer trimestre de 2026 se adelantaron las actividades preparatorias para la evaluación de políticas públicas del MINTIC. En este marco, se gestionó la solicitud de información a las áreas de la entidad (Memorando 262036267) para identificar programas y/o proyectos susceptibles de evaluación.
Se realizaron reuniones con la Dirección de Gobierno Digital, con el fin de recoger lecciones aprendidas del proceso de evaluación de impacto de 2025 e incorporar buenas prácticas. Asimismo, se definieron los criterios técnicos para la priorización y selección de programas, los cuales fueron consolidados en el documento correspondiente.
De igual manera, se desarrollaron mesas de trabajo con los líderes técnicos de los programas reportados, con el propósito de facilitar el acercamiento técnico y la transferencia de conocimiento. Posteriormente, se llevó a cabo el ejercicio de priorización y selección mediante una matriz de ponderación, cuyos resultados fueron socializados con las áreas.
Finalmente, se elaboró el anexo técnico preliminar para la evaluación del programa Talento Tech, el cual fue remitido a revisión jurídica.</t>
  </si>
  <si>
    <t>Oficina Asesora de Planeación y Estudios Sectoriales  (GITEES)</t>
  </si>
  <si>
    <t>Fortalecimiento de las capacidades Institucionales para la Seguridad y Privacidad de la Información</t>
  </si>
  <si>
    <t>Establecer lineamientos y estrategias para fortalecer la confidencialidad, integridad, disponibilidad, autenticidad, privacidad y no repudio de la información que circula en el mapa de operación por procesos de la entidad</t>
  </si>
  <si>
    <t xml:space="preserve">07. Fortalecimiento organizacional y simplificación de procesos. 
12. Seguridad Digital.
15. Gestión del conocimiento y la innovación.
</t>
  </si>
  <si>
    <t>Seguridad y Privacidad de la Informacion</t>
  </si>
  <si>
    <t>Desarrollo de los planes y estrategias de Seguridad y Privacidad de la Información</t>
  </si>
  <si>
    <t>Avance en el cumplimiento de las actividades de los planes y estrategias de Seguridad y Privacidad de la Información</t>
  </si>
  <si>
    <t>(Actividades de los planes y estrategias de seguridad y privacidad de la información ejecutados / Actividades de los planes y estragetgias de seguridad y privacidad de la información programados) X 100</t>
  </si>
  <si>
    <t>Durante el primer trimestre, se llevaron a cabo diversas actividades en el marco del Sistema de Gestión de Seguridad y Privacidad de la Información. En primer lugar, se realizó un seguimiento exhaustivo de la ejecución de las actividades establecidas en el plan operativo, con el fin de garantizar un alto nivel de cumplimiento en todas las áreas relacionadas con la seguridad de la información. En relación con los incidentes reportados a la mesa de servicios, se filtraron mensualmente exclusivamente aquellos que estaban relacionados con la seguridad de la información. Durante este periodo, el indicador correspondiente alcanzó un nivel alto, debido a que estos incidentes fueron gestionados oportunamente según el procedimiento establecido en la entidad, logrando una gestión del 100%. Así mismo, durante el trimestre se remite únicamente una ficha de solicitud de modificación al Plan Anual de Adquisiciones. Por otro lado, es relevante destacar que, se han comprometido $424.148.567 de la iniciativa en cuestión. Igualmente, se menciona que a corte del primer trimestre de 2025 se ha ejecutado un valor de $44.387.234.</t>
  </si>
  <si>
    <t>No</t>
  </si>
  <si>
    <t>Durante el segundo trimestre, se llevaron a cabo diversas actividades en el marco del Sistema de Gestión de Seguridad y Privacidad de la Información. En primer lugar, se realizó un seguimiento exhaustivo de la ejecución de las actividades establecidas en el plan operativo, con el fin de garantizar un alto nivel de cumplimiento en todas las áreas relacionadas con la seguridad de la información. En relación con los incidentes reportados a la mesa de servicios, se filtraron mensualmente exclusivamente aquellos que estaban relacionados con la seguridad de la información. Durante este periodo, el indicador correspondiente alcanzó un nivel alto, debido a que estos incidentes fueron gestionados oportunamente según el procedimiento establecido en la entidad, logrando una gestión del 100%. Así mismo, durante el trimestre se remite únicamente una ficha de solicitud de modificación al Plan Anual de Adquisiciones. Por otro lado, es relevante destacar que, se han comprometido $424.148.567 de la iniciativa en cuestión. Igualmente, se menciona que a corte del 30 junio de 2025 se ha ejecutado un valor de$171.453.134.</t>
  </si>
  <si>
    <t xml:space="preserve">La justificación del retrazo se debe a que la mayoria de actividades e indicadores se cumplen en el segundo semestre de 2025. </t>
  </si>
  <si>
    <t>Durante el tercer trimestre, se llevaron a cabo diversas actividades en el marco del Sistema de Gestión de Seguridad y Privacidad de la Información. En primer lugar, se realizó un seguimiento exhaustivo de la ejecución de las actividades establecidas en el plan operativo, con el fin de garantizar un alto nivel de cumplimiento en todas las áreas relacionadas con la seguridad de la información. En relación con los incidentes reportados a la mesa de servicios, se filtraron mensualmente exclusivamente aquellos que estaban relacionados con la seguridad de la información. Durante este periodo, el indicador correspondiente alcanzó un nivel alto, debido a que estos incidentes fueron gestionados oportunamente según el procedimiento establecido en la entidad, logrando una gestión del 100%. Así mismo, durante el trimestre se remite únicamente una ficha de solicitud de modificación al Plan Anual de Adquisiciones. Por otro lado, es relevante destacar que, se han comprometido $1.616.705.206 de la iniciativa en cuestión. Igualmente, se menciona que a corte del 30 septiembre de 2025 se ha ejecutado un valor de $305.455.634</t>
  </si>
  <si>
    <t>El impacto de los indicadores y actividades proyectadas van a ser ejecutadas durante el 4 trimestre del año 2025, segun nuestra programación.</t>
  </si>
  <si>
    <t>Durante el cuarto trimestre, se llevaron a cabo diversas actividades en el marco del Sistema de Gestión de Seguridad y Privacidad de la Información. En primer lugar, se realizó un seguimiento exhaustivo de la ejecución de las actividades establecidas en el plan operativo, con el fin de garantizar un alto nivel de cumplimiento en todas las áreas relacionadas con la seguridad de la información. En relación con los incidentes reportados a la mesa de servicios, se filtraron mensualmente exclusivamente aquellos que estaban relacionados con la seguridad y privacidad de la información. Durante este periodo, el indicador correspondiente alcanzó un nivel alto, debido a que estos incidentes fueron gestionados oportunamente según el procedimiento establecido en la entidad, logrando una gestión del 100%. 
Ahora bien, durante el trimestre se adelantaron las liberaciones correspondientes a la proporcionalidad de ejecución derivada de la diferencia entre la fecha de inicio proyectada y la fecha de inicio real de algunos contratos de prestación de servicios, por un valor total de $8.993.003. En este sentido, es relevante destacar que se han comprometido $1.676.307.470 de la iniciativa en mención, los cuales fueron ejecutados en su totalidad.</t>
  </si>
  <si>
    <t>En 2025, el Sistema de Gestión de Seguridad y Privacidad de la Información alcanzó un alto nivel de cumplimiento, gestionando oportunamente los incidentes relacionados con seguridad. Se ejecutaron $1.676.307.470 de la iniciativa, incluyendo liberaciones por $8.993.003. Los objetivos operativos y financieros se cumplieron plenamente, fortaleciendo la protección de la información en la organización.</t>
  </si>
  <si>
    <t>Liberaciones correspondientes a la proporcionalidad de ejecución derivada de la diferencia entre la fecha de inicio proyectada y la fecha de inicio real de algunos contratos de prestación de servicios.</t>
  </si>
  <si>
    <t>https://mintic-my.sharepoint.com/:f:/r/personal/spi_mintic_gov_co/Documents/Entregables%20Clarity/2025/2025_E2-D5-3000%20Fortalecimiento%20de%20las%20capacidades%20Institucionales%20para%20SPI?csf=1&amp;web=1&amp;e=2GUQAh</t>
  </si>
  <si>
    <t>SPI</t>
  </si>
  <si>
    <t>E2-D5-3000</t>
  </si>
  <si>
    <t>% AVANCE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</si>
</sst>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0.00_);_(&quot;$&quot;* \(#,##0.00\);_(&quot;$&quot;* &quot;-&quot;??_);_(@_)"/>
    <numFmt numFmtId="165" formatCode="_-&quot;$&quot;\ * #,##0.00_-;\-&quot;$&quot;\ * #,##0.00_-;_-&quot;$&quot;\ * &quot;-&quot;_-;_-@_-"/>
    <numFmt numFmtId="166" formatCode="_-&quot;$&quot;* #,##0_-;\-&quot;$&quot;* #,##0_-;_-&quot;$&quot;* &quot;-&quot;_-;_-@_-"/>
    <numFmt numFmtId="167" formatCode="&quot;$&quot;#,##0"/>
    <numFmt numFmtId="168" formatCode="&quot;$&quot;\ #,##0.00"/>
    <numFmt numFmtId="169" formatCode="0.0%"/>
    <numFmt numFmtId="170" formatCode="&quot;$&quot;#,##0.00"/>
    <numFmt numFmtId="171" formatCode="&quot;$&quot;#,##0_);[Red]\(&quot;$&quot;#,##0\)"/>
    <numFmt numFmtId="172" formatCode="&quot;$&quot;#,##0.00_);[Red]\(&quot;$&quot;#,##0.00\)"/>
    <numFmt numFmtId="173" formatCode="#,##0.0"/>
    <numFmt numFmtId="174" formatCode="&quot;$&quot;\ #,##0"/>
    <numFmt numFmtId="175" formatCode="_-[$$-240A]\ * #,##0.00_-;\-[$$-240A]\ * #,##0.00_-;_-[$$-240A]\ * &quot;-&quot;??_-;_-@_-"/>
  </numFmts>
  <fonts count="43" x14ac:knownFonts="1">
    <font>
      <sz val="11"/>
      <color theme="1"/>
      <name val="Calibri"/>
      <family val="2"/>
      <scheme val="minor"/>
    </font>
    <font>
      <sz val="11"/>
      <color theme="1"/>
      <name val="Calibri"/>
      <family val="2"/>
      <scheme val="minor"/>
    </font>
    <font>
      <b/>
      <sz val="11"/>
      <color theme="0"/>
      <name val="Calibri"/>
      <family val="2"/>
      <scheme val="minor"/>
    </font>
    <font>
      <u/>
      <sz val="11"/>
      <color theme="10"/>
      <name val="Calibri"/>
      <family val="2"/>
      <scheme val="minor"/>
    </font>
    <font>
      <sz val="12"/>
      <name val="Arial Narrow"/>
      <family val="2"/>
    </font>
    <font>
      <sz val="16"/>
      <name val="Arial Narrow"/>
      <family val="2"/>
    </font>
    <font>
      <b/>
      <sz val="12"/>
      <color theme="0"/>
      <name val="Arial Narrow"/>
      <family val="2"/>
    </font>
    <font>
      <b/>
      <sz val="14"/>
      <color theme="0"/>
      <name val="Arial"/>
      <family val="2"/>
    </font>
    <font>
      <b/>
      <sz val="11"/>
      <name val="Calibri"/>
      <family val="2"/>
      <scheme val="minor"/>
    </font>
    <font>
      <b/>
      <sz val="12"/>
      <color theme="0"/>
      <name val="Arial"/>
      <family val="2"/>
    </font>
    <font>
      <sz val="14"/>
      <name val="Arial"/>
      <family val="2"/>
    </font>
    <font>
      <b/>
      <sz val="16"/>
      <color theme="0"/>
      <name val="Arial Narrow"/>
      <family val="2"/>
    </font>
    <font>
      <sz val="16"/>
      <color theme="0"/>
      <name val="Arial Narrow"/>
      <family val="2"/>
    </font>
    <font>
      <b/>
      <sz val="16"/>
      <name val="Arial Narrow"/>
      <family val="2"/>
    </font>
    <font>
      <sz val="11"/>
      <name val="Arial"/>
      <family val="2"/>
    </font>
    <font>
      <sz val="11"/>
      <name val="Calibri"/>
      <family val="2"/>
      <scheme val="minor"/>
    </font>
    <font>
      <sz val="11"/>
      <color theme="10"/>
      <name val="Calibri"/>
      <family val="2"/>
      <scheme val="minor"/>
    </font>
    <font>
      <sz val="16"/>
      <color theme="1"/>
      <name val="Arial Narrow"/>
      <family val="2"/>
    </font>
    <font>
      <b/>
      <sz val="16"/>
      <color rgb="FFFFFFFF"/>
      <name val="Arial Narrow"/>
      <family val="2"/>
    </font>
    <font>
      <b/>
      <u/>
      <sz val="11"/>
      <color theme="0"/>
      <name val="Calibri"/>
      <family val="2"/>
      <scheme val="minor"/>
    </font>
    <font>
      <sz val="16"/>
      <color theme="3"/>
      <name val="Arial Narrow"/>
      <family val="2"/>
    </font>
    <font>
      <b/>
      <sz val="16"/>
      <color theme="3"/>
      <name val="Arial Narrow"/>
      <family val="2"/>
    </font>
    <font>
      <sz val="11"/>
      <color theme="3"/>
      <name val="Calibri"/>
      <family val="2"/>
      <scheme val="minor"/>
    </font>
    <font>
      <sz val="16"/>
      <color rgb="FF44546A"/>
      <name val="Arial Narrow"/>
      <family val="2"/>
    </font>
    <font>
      <sz val="16"/>
      <color rgb="FFFF0000"/>
      <name val="Arial Narrow"/>
      <family val="2"/>
    </font>
    <font>
      <u/>
      <sz val="16"/>
      <color theme="10"/>
      <name val="Calibri"/>
      <family val="2"/>
      <scheme val="minor"/>
    </font>
    <font>
      <sz val="16"/>
      <color rgb="FF000000"/>
      <name val="Arial Narrow"/>
      <family val="2"/>
    </font>
    <font>
      <b/>
      <sz val="16"/>
      <color theme="4" tint="0.79998168889431442"/>
      <name val="Arial Narrow"/>
      <family val="2"/>
    </font>
    <font>
      <sz val="14"/>
      <name val="Arial Narrow"/>
      <family val="2"/>
    </font>
    <font>
      <u/>
      <sz val="16"/>
      <color theme="10"/>
      <name val="Arial Narrow"/>
      <family val="2"/>
    </font>
    <font>
      <sz val="16"/>
      <color theme="4" tint="0.79998168889431442"/>
      <name val="Arial Narrow"/>
      <family val="2"/>
    </font>
    <font>
      <sz val="16"/>
      <color theme="1"/>
      <name val="Calibri"/>
      <family val="2"/>
      <scheme val="minor"/>
    </font>
    <font>
      <sz val="8"/>
      <name val="Arial Narrow"/>
      <family val="2"/>
    </font>
    <font>
      <sz val="10"/>
      <name val="Arial Narrow"/>
      <family val="2"/>
    </font>
    <font>
      <b/>
      <sz val="10"/>
      <color theme="0"/>
      <name val="Arial"/>
      <family val="2"/>
    </font>
    <font>
      <b/>
      <sz val="14"/>
      <color theme="0"/>
      <name val="Arial Narrow"/>
      <family val="2"/>
    </font>
    <font>
      <b/>
      <sz val="9"/>
      <name val="Arial Narrow"/>
      <family val="2"/>
    </font>
    <font>
      <b/>
      <sz val="10"/>
      <color theme="0"/>
      <name val="Arial Narrow"/>
      <family val="2"/>
    </font>
    <font>
      <b/>
      <sz val="16"/>
      <color theme="0"/>
      <name val="Calibri"/>
      <family val="2"/>
      <scheme val="minor"/>
    </font>
    <font>
      <b/>
      <sz val="12"/>
      <color theme="0"/>
      <name val="Calibri"/>
      <family val="2"/>
      <scheme val="minor"/>
    </font>
    <font>
      <b/>
      <sz val="11"/>
      <color theme="0"/>
      <name val="Arial Narrow"/>
      <family val="2"/>
    </font>
    <font>
      <b/>
      <sz val="12"/>
      <color theme="0"/>
      <name val="Aptos"/>
      <family val="2"/>
    </font>
    <font>
      <b/>
      <sz val="14"/>
      <color theme="0"/>
      <name val="Calibri"/>
      <family val="2"/>
      <scheme val="minor"/>
    </font>
  </fonts>
  <fills count="56">
    <fill>
      <patternFill patternType="none"/>
    </fill>
    <fill>
      <patternFill patternType="gray125"/>
    </fill>
    <fill>
      <patternFill patternType="solid">
        <fgColor rgb="FFA5A5A5"/>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92D05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rgb="FFFFFF00"/>
        <bgColor indexed="64"/>
      </patternFill>
    </fill>
    <fill>
      <patternFill patternType="solid">
        <fgColor rgb="FFCC00FF"/>
        <bgColor indexed="64"/>
      </patternFill>
    </fill>
    <fill>
      <patternFill patternType="solid">
        <fgColor rgb="FFFF66FF"/>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2F2F2"/>
        <bgColor rgb="FF000000"/>
      </patternFill>
    </fill>
    <fill>
      <patternFill patternType="solid">
        <fgColor theme="0" tint="-4.9989318521683403E-2"/>
        <bgColor rgb="FF000000"/>
      </patternFill>
    </fill>
    <fill>
      <patternFill patternType="solid">
        <fgColor rgb="FF66FFFF"/>
        <bgColor indexed="64"/>
      </patternFill>
    </fill>
    <fill>
      <patternFill patternType="solid">
        <fgColor theme="4" tint="0.59999389629810485"/>
        <bgColor rgb="FF000000"/>
      </patternFill>
    </fill>
    <fill>
      <patternFill patternType="solid">
        <fgColor rgb="FF808080"/>
        <bgColor rgb="FF000000"/>
      </patternFill>
    </fill>
    <fill>
      <patternFill patternType="solid">
        <fgColor theme="0" tint="-0.14999847407452621"/>
        <bgColor rgb="FF000000"/>
      </patternFill>
    </fill>
    <fill>
      <patternFill patternType="solid">
        <fgColor theme="0" tint="-0.499984740745262"/>
        <bgColor rgb="FF000000"/>
      </patternFill>
    </fill>
    <fill>
      <patternFill patternType="solid">
        <fgColor rgb="FF92D050"/>
        <bgColor rgb="FF000000"/>
      </patternFill>
    </fill>
    <fill>
      <patternFill patternType="solid">
        <fgColor theme="0" tint="-0.34998626667073579"/>
        <bgColor rgb="FF000000"/>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0" tint="-0.249977111117893"/>
        <bgColor rgb="FF000000"/>
      </patternFill>
    </fill>
    <fill>
      <patternFill patternType="solid">
        <fgColor theme="5" tint="0.79998168889431442"/>
        <bgColor rgb="FF000000"/>
      </patternFill>
    </fill>
    <fill>
      <patternFill patternType="solid">
        <fgColor theme="5" tint="0.79998168889431442"/>
        <bgColor indexed="64"/>
      </patternFill>
    </fill>
    <fill>
      <patternFill patternType="solid">
        <fgColor rgb="FFFFC000"/>
        <bgColor rgb="FF000000"/>
      </patternFill>
    </fill>
    <fill>
      <patternFill patternType="solid">
        <fgColor rgb="FFFFFF00"/>
        <bgColor rgb="FF000000"/>
      </patternFill>
    </fill>
    <fill>
      <patternFill patternType="solid">
        <fgColor rgb="FFFFCCFF"/>
        <bgColor indexed="64"/>
      </patternFill>
    </fill>
    <fill>
      <patternFill patternType="solid">
        <fgColor theme="7" tint="0.39997558519241921"/>
        <bgColor indexed="64"/>
      </patternFill>
    </fill>
    <fill>
      <patternFill patternType="solid">
        <fgColor theme="0" tint="-0.34998626667073579"/>
        <bgColor rgb="FFA8D08D"/>
      </patternFill>
    </fill>
    <fill>
      <patternFill patternType="solid">
        <fgColor rgb="FF66FF66"/>
        <bgColor indexed="64"/>
      </patternFill>
    </fill>
    <fill>
      <patternFill patternType="solid">
        <fgColor rgb="FFFF9999"/>
        <bgColor indexed="64"/>
      </patternFill>
    </fill>
    <fill>
      <patternFill patternType="solid">
        <fgColor rgb="FF00B0F0"/>
        <bgColor indexed="64"/>
      </patternFill>
    </fill>
    <fill>
      <patternFill patternType="solid">
        <fgColor theme="5" tint="0.59999389629810485"/>
        <bgColor indexed="64"/>
      </patternFill>
    </fill>
    <fill>
      <patternFill patternType="solid">
        <fgColor theme="0" tint="-0.499984740745262"/>
        <bgColor rgb="FFA8D08D"/>
      </patternFill>
    </fill>
    <fill>
      <patternFill patternType="solid">
        <fgColor theme="0" tint="-4.9989318521683403E-2"/>
        <bgColor rgb="FFA8D08D"/>
      </patternFill>
    </fill>
    <fill>
      <patternFill patternType="solid">
        <fgColor rgb="FF33CCCC"/>
        <bgColor indexed="64"/>
      </patternFill>
    </fill>
    <fill>
      <patternFill patternType="solid">
        <fgColor rgb="FF7030A0"/>
        <bgColor indexed="64"/>
      </patternFill>
    </fill>
    <fill>
      <patternFill patternType="solid">
        <fgColor rgb="FF009999"/>
        <bgColor indexed="64"/>
      </patternFill>
    </fill>
    <fill>
      <patternFill patternType="solid">
        <fgColor rgb="FF9999FF"/>
        <bgColor rgb="FF000000"/>
      </patternFill>
    </fill>
    <fill>
      <patternFill patternType="solid">
        <fgColor theme="7" tint="0.59999389629810485"/>
        <bgColor indexed="64"/>
      </patternFill>
    </fill>
    <fill>
      <patternFill patternType="solid">
        <fgColor rgb="FF9966FF"/>
        <bgColor indexed="64"/>
      </patternFill>
    </fill>
    <fill>
      <patternFill patternType="solid">
        <fgColor theme="7" tint="-0.249977111117893"/>
        <bgColor indexed="64"/>
      </patternFill>
    </fill>
    <fill>
      <patternFill patternType="solid">
        <fgColor rgb="FFFFC000"/>
        <bgColor indexed="64"/>
      </patternFill>
    </fill>
    <fill>
      <patternFill patternType="solid">
        <fgColor rgb="FF000099"/>
        <bgColor indexed="64"/>
      </patternFill>
    </fill>
    <fill>
      <patternFill patternType="solid">
        <fgColor rgb="FF0066FF"/>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style="double">
        <color rgb="FF3F3F3F"/>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12">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3" fillId="0" borderId="0" applyNumberFormat="0" applyFill="0" applyBorder="0" applyAlignment="0" applyProtection="0"/>
    <xf numFmtId="164" fontId="1" fillId="0" borderId="0"/>
    <xf numFmtId="43" fontId="1" fillId="0" borderId="0"/>
    <xf numFmtId="0" fontId="2" fillId="2" borderId="1"/>
    <xf numFmtId="166" fontId="1" fillId="0" borderId="0"/>
    <xf numFmtId="0" fontId="3" fillId="0" borderId="0"/>
    <xf numFmtId="9" fontId="1" fillId="0" borderId="0"/>
    <xf numFmtId="0" fontId="3" fillId="0" borderId="0" applyNumberFormat="0" applyFill="0" applyBorder="0" applyAlignment="0" applyProtection="0"/>
  </cellStyleXfs>
  <cellXfs count="583">
    <xf numFmtId="0" fontId="0" fillId="0" borderId="0" xfId="0"/>
    <xf numFmtId="0" fontId="4" fillId="3" borderId="0" xfId="0" applyFont="1" applyFill="1" applyAlignment="1">
      <alignment horizontal="center" vertical="center"/>
    </xf>
    <xf numFmtId="0" fontId="4" fillId="4" borderId="0" xfId="0" applyFont="1" applyFill="1" applyAlignment="1">
      <alignment horizontal="center" vertical="center"/>
    </xf>
    <xf numFmtId="164" fontId="0" fillId="4" borderId="0" xfId="5" applyFont="1" applyFill="1" applyAlignment="1">
      <alignment horizontal="center" vertical="center"/>
    </xf>
    <xf numFmtId="0" fontId="4" fillId="5" borderId="0" xfId="0" applyFont="1" applyFill="1" applyAlignment="1">
      <alignment horizontal="center" vertical="center"/>
    </xf>
    <xf numFmtId="0" fontId="5" fillId="0" borderId="0" xfId="0" applyFont="1" applyAlignment="1">
      <alignment horizontal="center" vertical="center"/>
    </xf>
    <xf numFmtId="164" fontId="4" fillId="4" borderId="0" xfId="0" applyNumberFormat="1" applyFont="1" applyFill="1" applyAlignment="1">
      <alignment horizontal="center" vertical="center"/>
    </xf>
    <xf numFmtId="3" fontId="4" fillId="3" borderId="0" xfId="0" applyNumberFormat="1" applyFont="1" applyFill="1" applyAlignment="1">
      <alignment horizontal="center" vertical="center"/>
    </xf>
    <xf numFmtId="43" fontId="4" fillId="3" borderId="0" xfId="6" applyFont="1" applyFill="1" applyAlignment="1">
      <alignment horizontal="center" vertical="center"/>
    </xf>
    <xf numFmtId="43" fontId="4" fillId="3" borderId="0" xfId="0" applyNumberFormat="1" applyFont="1" applyFill="1" applyAlignment="1">
      <alignment horizontal="center" vertical="center"/>
    </xf>
    <xf numFmtId="0" fontId="6" fillId="5" borderId="0" xfId="0" applyFont="1"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3" fontId="0" fillId="0" borderId="0" xfId="0" applyNumberFormat="1" applyAlignment="1">
      <alignment horizontal="center" vertical="center"/>
    </xf>
    <xf numFmtId="10" fontId="4" fillId="3" borderId="0" xfId="0" applyNumberFormat="1" applyFont="1" applyFill="1" applyAlignment="1">
      <alignment horizontal="center" vertical="center"/>
    </xf>
    <xf numFmtId="0" fontId="0" fillId="6" borderId="0" xfId="0" applyFill="1" applyAlignment="1">
      <alignment horizontal="center" vertical="center"/>
    </xf>
    <xf numFmtId="0" fontId="7" fillId="7" borderId="2" xfId="7" applyFont="1" applyFill="1" applyBorder="1" applyAlignment="1">
      <alignment horizontal="center" vertical="center" wrapText="1"/>
    </xf>
    <xf numFmtId="0" fontId="7" fillId="8" borderId="2" xfId="7" applyFont="1" applyFill="1" applyBorder="1" applyAlignment="1">
      <alignment horizontal="center" vertical="center" wrapText="1"/>
    </xf>
    <xf numFmtId="0" fontId="2" fillId="7" borderId="2" xfId="3" applyFill="1" applyBorder="1" applyAlignment="1">
      <alignment horizontal="center" vertical="center" wrapText="1"/>
    </xf>
    <xf numFmtId="0" fontId="7" fillId="9" borderId="2" xfId="7" applyFont="1" applyFill="1" applyBorder="1" applyAlignment="1">
      <alignment horizontal="center" vertical="center" wrapText="1"/>
    </xf>
    <xf numFmtId="0" fontId="2" fillId="10" borderId="2" xfId="3" applyFill="1" applyBorder="1" applyAlignment="1">
      <alignment horizontal="center" vertical="center" wrapText="1"/>
    </xf>
    <xf numFmtId="165" fontId="7" fillId="7" borderId="3" xfId="0" applyNumberFormat="1" applyFont="1" applyFill="1" applyBorder="1" applyAlignment="1">
      <alignment horizontal="center" vertical="center" wrapText="1"/>
    </xf>
    <xf numFmtId="0" fontId="4" fillId="0" borderId="0" xfId="0" applyFont="1" applyAlignment="1">
      <alignment horizontal="center" vertical="center"/>
    </xf>
    <xf numFmtId="0" fontId="10" fillId="7" borderId="0" xfId="0" applyFont="1" applyFill="1" applyAlignment="1">
      <alignment horizontal="center" vertical="center"/>
    </xf>
    <xf numFmtId="0" fontId="5" fillId="14" borderId="4" xfId="0" applyFont="1" applyFill="1" applyBorder="1" applyAlignment="1">
      <alignment horizontal="center" vertical="center" wrapText="1"/>
    </xf>
    <xf numFmtId="167" fontId="5" fillId="14" borderId="4" xfId="8" applyNumberFormat="1" applyFont="1" applyFill="1" applyBorder="1" applyAlignment="1">
      <alignment horizontal="center" vertical="center" wrapText="1"/>
    </xf>
    <xf numFmtId="167" fontId="11" fillId="7" borderId="4" xfId="8" applyNumberFormat="1" applyFont="1" applyFill="1" applyBorder="1" applyAlignment="1">
      <alignment horizontal="center" vertical="center" wrapText="1"/>
    </xf>
    <xf numFmtId="168" fontId="11" fillId="7" borderId="4" xfId="8" applyNumberFormat="1" applyFont="1" applyFill="1" applyBorder="1" applyAlignment="1">
      <alignment horizontal="center" vertical="center" wrapText="1"/>
    </xf>
    <xf numFmtId="167" fontId="12" fillId="7" borderId="4" xfId="8"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3" fontId="5" fillId="4" borderId="4" xfId="0" applyNumberFormat="1" applyFont="1" applyFill="1" applyBorder="1" applyAlignment="1">
      <alignment horizontal="center" vertical="center" wrapText="1"/>
    </xf>
    <xf numFmtId="3" fontId="5" fillId="16" borderId="4" xfId="0" applyNumberFormat="1" applyFont="1" applyFill="1" applyBorder="1" applyAlignment="1">
      <alignment horizontal="center" vertical="center" wrapText="1"/>
    </xf>
    <xf numFmtId="3" fontId="11" fillId="7" borderId="4" xfId="0" applyNumberFormat="1" applyFont="1" applyFill="1" applyBorder="1" applyAlignment="1">
      <alignment horizontal="center" vertical="center" wrapText="1"/>
    </xf>
    <xf numFmtId="3" fontId="11" fillId="7" borderId="4" xfId="0" applyNumberFormat="1" applyFont="1" applyFill="1" applyBorder="1" applyAlignment="1">
      <alignment horizontal="center" vertical="center"/>
    </xf>
    <xf numFmtId="3" fontId="5" fillId="17" borderId="4" xfId="0" applyNumberFormat="1" applyFont="1" applyFill="1" applyBorder="1" applyAlignment="1">
      <alignment horizontal="center" vertical="center" wrapText="1"/>
    </xf>
    <xf numFmtId="3" fontId="5" fillId="17" borderId="4" xfId="0" applyNumberFormat="1" applyFont="1" applyFill="1" applyBorder="1" applyAlignment="1" applyProtection="1">
      <alignment horizontal="center" vertical="center" wrapText="1"/>
      <protection locked="0"/>
    </xf>
    <xf numFmtId="3" fontId="3" fillId="17" borderId="4" xfId="9" applyNumberFormat="1" applyFill="1" applyBorder="1" applyAlignment="1">
      <alignment horizontal="center" vertical="center" wrapText="1"/>
    </xf>
    <xf numFmtId="3" fontId="5" fillId="11" borderId="4" xfId="0" applyNumberFormat="1" applyFont="1" applyFill="1" applyBorder="1" applyAlignment="1">
      <alignment horizontal="center" vertical="center" wrapText="1"/>
    </xf>
    <xf numFmtId="3" fontId="5" fillId="18" borderId="4" xfId="0" applyNumberFormat="1" applyFont="1" applyFill="1" applyBorder="1" applyAlignment="1">
      <alignment horizontal="center" vertical="center" wrapText="1"/>
    </xf>
    <xf numFmtId="3" fontId="3" fillId="18" borderId="4" xfId="9" applyNumberFormat="1" applyFill="1" applyBorder="1" applyAlignment="1">
      <alignment horizontal="center" vertical="center" wrapText="1"/>
    </xf>
    <xf numFmtId="0" fontId="5" fillId="19" borderId="4" xfId="0" applyFont="1" applyFill="1" applyBorder="1" applyAlignment="1">
      <alignment horizontal="center" vertical="center" wrapText="1"/>
    </xf>
    <xf numFmtId="165" fontId="14" fillId="12" borderId="4" xfId="0" applyNumberFormat="1" applyFont="1" applyFill="1" applyBorder="1" applyAlignment="1">
      <alignment horizontal="center" vertical="center" wrapText="1"/>
    </xf>
    <xf numFmtId="10" fontId="5" fillId="4" borderId="4" xfId="2" applyNumberFormat="1" applyFont="1" applyFill="1" applyBorder="1" applyAlignment="1">
      <alignment horizontal="center" vertical="center" wrapText="1"/>
    </xf>
    <xf numFmtId="0" fontId="0" fillId="0" borderId="6" xfId="0" applyBorder="1"/>
    <xf numFmtId="3" fontId="13" fillId="4" borderId="4" xfId="0" applyNumberFormat="1" applyFont="1" applyFill="1" applyBorder="1" applyAlignment="1">
      <alignment horizontal="center" vertical="center" wrapText="1"/>
    </xf>
    <xf numFmtId="4" fontId="5" fillId="4" borderId="4" xfId="0" applyNumberFormat="1" applyFont="1" applyFill="1" applyBorder="1" applyAlignment="1">
      <alignment horizontal="center" vertical="center" wrapText="1"/>
    </xf>
    <xf numFmtId="167" fontId="5" fillId="15" borderId="4" xfId="8"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3" fontId="5" fillId="20" borderId="4" xfId="0" applyNumberFormat="1" applyFont="1" applyFill="1" applyBorder="1" applyAlignment="1">
      <alignment horizontal="center" vertical="center" wrapText="1"/>
    </xf>
    <xf numFmtId="0" fontId="5" fillId="21" borderId="4" xfId="0" applyFont="1" applyFill="1" applyBorder="1" applyAlignment="1">
      <alignment horizontal="center" vertical="center" wrapText="1"/>
    </xf>
    <xf numFmtId="0" fontId="5" fillId="22" borderId="4" xfId="0" applyFont="1" applyFill="1" applyBorder="1" applyAlignment="1">
      <alignment horizontal="center" vertical="center" wrapText="1"/>
    </xf>
    <xf numFmtId="3" fontId="3" fillId="18" borderId="4" xfId="4" applyNumberFormat="1" applyFill="1" applyBorder="1" applyAlignment="1">
      <alignment horizontal="center" vertical="center" wrapText="1"/>
    </xf>
    <xf numFmtId="0" fontId="5" fillId="23" borderId="4" xfId="0" applyFont="1" applyFill="1" applyBorder="1" applyAlignment="1">
      <alignment horizontal="center" vertical="center" wrapText="1"/>
    </xf>
    <xf numFmtId="0" fontId="5" fillId="14"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5" fillId="20" borderId="4" xfId="0" applyFont="1" applyFill="1" applyBorder="1" applyAlignment="1">
      <alignment horizontal="center" vertical="center" wrapText="1"/>
    </xf>
    <xf numFmtId="3" fontId="11" fillId="20" borderId="4" xfId="0" applyNumberFormat="1" applyFont="1" applyFill="1" applyBorder="1" applyAlignment="1">
      <alignment horizontal="center" vertical="center" wrapText="1"/>
    </xf>
    <xf numFmtId="3" fontId="11" fillId="20" borderId="4" xfId="0" applyNumberFormat="1" applyFont="1" applyFill="1" applyBorder="1" applyAlignment="1">
      <alignment horizontal="center" vertical="center"/>
    </xf>
    <xf numFmtId="0" fontId="5" fillId="24" borderId="4" xfId="0" applyFont="1" applyFill="1" applyBorder="1" applyAlignment="1">
      <alignment horizontal="center" vertical="center" wrapText="1"/>
    </xf>
    <xf numFmtId="3" fontId="16" fillId="18" borderId="4" xfId="9" applyNumberFormat="1" applyFont="1" applyFill="1" applyBorder="1" applyAlignment="1">
      <alignment horizontal="center" vertical="center" wrapText="1"/>
    </xf>
    <xf numFmtId="3" fontId="5" fillId="21" borderId="4" xfId="0" applyNumberFormat="1" applyFont="1" applyFill="1" applyBorder="1" applyAlignment="1">
      <alignment horizontal="center" vertical="center" wrapText="1"/>
    </xf>
    <xf numFmtId="3" fontId="5" fillId="22" borderId="4" xfId="0" applyNumberFormat="1" applyFont="1" applyFill="1" applyBorder="1" applyAlignment="1">
      <alignment horizontal="center" vertical="center" wrapText="1"/>
    </xf>
    <xf numFmtId="3" fontId="5" fillId="24" borderId="4" xfId="0" applyNumberFormat="1" applyFont="1" applyFill="1" applyBorder="1" applyAlignment="1">
      <alignment horizontal="center" vertical="center" wrapText="1"/>
    </xf>
    <xf numFmtId="0" fontId="11" fillId="7" borderId="4" xfId="0" applyFont="1" applyFill="1" applyBorder="1" applyAlignment="1">
      <alignment horizontal="center" vertical="center" wrapText="1"/>
    </xf>
    <xf numFmtId="3" fontId="17" fillId="17" borderId="4" xfId="0" applyNumberFormat="1" applyFont="1" applyFill="1" applyBorder="1" applyAlignment="1">
      <alignment horizontal="center" vertical="center" wrapText="1"/>
    </xf>
    <xf numFmtId="3" fontId="12" fillId="7" borderId="4" xfId="0" applyNumberFormat="1" applyFont="1" applyFill="1" applyBorder="1" applyAlignment="1">
      <alignment horizontal="center" vertical="center" wrapText="1"/>
    </xf>
    <xf numFmtId="3" fontId="11" fillId="17" borderId="4" xfId="0" applyNumberFormat="1" applyFont="1" applyFill="1" applyBorder="1" applyAlignment="1">
      <alignment horizontal="center" vertical="center" wrapText="1"/>
    </xf>
    <xf numFmtId="0" fontId="18" fillId="25" borderId="4" xfId="0" applyFont="1" applyFill="1" applyBorder="1" applyAlignment="1">
      <alignment horizontal="center" vertical="center" wrapText="1"/>
    </xf>
    <xf numFmtId="3" fontId="5" fillId="7" borderId="4" xfId="0" applyNumberFormat="1" applyFont="1" applyFill="1" applyBorder="1" applyAlignment="1">
      <alignment horizontal="center" vertical="center" wrapText="1"/>
    </xf>
    <xf numFmtId="167" fontId="5" fillId="6" borderId="4" xfId="8" applyNumberFormat="1"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9" fontId="5" fillId="16" borderId="3" xfId="0" applyNumberFormat="1" applyFont="1" applyFill="1" applyBorder="1" applyAlignment="1">
      <alignment horizontal="center" vertical="center" wrapText="1"/>
    </xf>
    <xf numFmtId="9" fontId="11" fillId="7" borderId="3" xfId="0" applyNumberFormat="1" applyFont="1" applyFill="1" applyBorder="1" applyAlignment="1">
      <alignment horizontal="center" vertical="center" wrapText="1"/>
    </xf>
    <xf numFmtId="9" fontId="11" fillId="7" borderId="4" xfId="10" applyFont="1" applyFill="1" applyBorder="1" applyAlignment="1">
      <alignment horizontal="center" vertical="center"/>
    </xf>
    <xf numFmtId="9" fontId="11" fillId="7" borderId="3" xfId="10" applyFont="1" applyFill="1" applyBorder="1" applyAlignment="1">
      <alignment horizontal="center" vertical="center" wrapText="1"/>
    </xf>
    <xf numFmtId="9" fontId="5" fillId="4" borderId="3" xfId="10" applyFont="1" applyFill="1" applyBorder="1" applyAlignment="1">
      <alignment horizontal="center" vertical="center" wrapText="1"/>
    </xf>
    <xf numFmtId="9" fontId="5" fillId="4" borderId="4" xfId="10" applyFont="1" applyFill="1" applyBorder="1" applyAlignment="1">
      <alignment horizontal="center" vertical="center" wrapText="1"/>
    </xf>
    <xf numFmtId="9" fontId="11" fillId="7" borderId="4" xfId="10" applyFont="1" applyFill="1" applyBorder="1" applyAlignment="1">
      <alignment horizontal="center" vertical="center" wrapText="1"/>
    </xf>
    <xf numFmtId="3" fontId="19" fillId="17" borderId="4" xfId="9" applyNumberFormat="1" applyFont="1" applyFill="1" applyBorder="1" applyAlignment="1">
      <alignment horizontal="center" vertical="center" wrapText="1"/>
    </xf>
    <xf numFmtId="3" fontId="19" fillId="7" borderId="4" xfId="9" applyNumberFormat="1" applyFont="1" applyFill="1" applyBorder="1" applyAlignment="1">
      <alignment horizontal="center" vertical="center" wrapText="1"/>
    </xf>
    <xf numFmtId="10" fontId="11" fillId="7" borderId="4" xfId="10" applyNumberFormat="1" applyFont="1" applyFill="1" applyBorder="1" applyAlignment="1">
      <alignment horizontal="center" vertical="center" wrapText="1"/>
    </xf>
    <xf numFmtId="0" fontId="20" fillId="22" borderId="4" xfId="0" applyFont="1" applyFill="1" applyBorder="1" applyAlignment="1">
      <alignment horizontal="center" vertical="center" wrapText="1"/>
    </xf>
    <xf numFmtId="0" fontId="20" fillId="22" borderId="4" xfId="0" applyFont="1" applyFill="1" applyBorder="1" applyAlignment="1">
      <alignment vertical="center" wrapText="1"/>
    </xf>
    <xf numFmtId="0" fontId="5" fillId="16" borderId="4" xfId="0" applyFont="1" applyFill="1" applyBorder="1" applyAlignment="1">
      <alignment horizontal="center" vertical="center" wrapText="1"/>
    </xf>
    <xf numFmtId="9" fontId="11" fillId="27" borderId="4" xfId="0" applyNumberFormat="1" applyFont="1" applyFill="1" applyBorder="1" applyAlignment="1">
      <alignment horizontal="center" vertical="center" wrapText="1"/>
    </xf>
    <xf numFmtId="9" fontId="20" fillId="22" borderId="4" xfId="0" applyNumberFormat="1" applyFont="1" applyFill="1" applyBorder="1" applyAlignment="1">
      <alignment horizontal="center" vertical="center" wrapText="1"/>
    </xf>
    <xf numFmtId="3" fontId="5" fillId="17" borderId="3" xfId="0" applyNumberFormat="1" applyFont="1" applyFill="1" applyBorder="1" applyAlignment="1">
      <alignment horizontal="left" vertical="center" wrapText="1"/>
    </xf>
    <xf numFmtId="3" fontId="5" fillId="17" borderId="3" xfId="0" applyNumberFormat="1" applyFont="1" applyFill="1" applyBorder="1" applyAlignment="1">
      <alignment horizontal="center" vertical="center" wrapText="1"/>
    </xf>
    <xf numFmtId="9" fontId="20" fillId="29" borderId="3" xfId="0" applyNumberFormat="1" applyFont="1" applyFill="1" applyBorder="1" applyAlignment="1" applyProtection="1">
      <alignment horizontal="left" vertical="top" wrapText="1"/>
      <protection locked="0"/>
    </xf>
    <xf numFmtId="9" fontId="17" fillId="29" borderId="3" xfId="0" applyNumberFormat="1" applyFont="1" applyFill="1" applyBorder="1" applyAlignment="1">
      <alignment horizontal="left" vertical="center" wrapText="1"/>
    </xf>
    <xf numFmtId="9" fontId="17" fillId="29" borderId="4" xfId="0" applyNumberFormat="1" applyFont="1" applyFill="1" applyBorder="1" applyAlignment="1">
      <alignment horizontal="center" vertical="center" wrapText="1"/>
    </xf>
    <xf numFmtId="9" fontId="3" fillId="29" borderId="3" xfId="9" applyNumberFormat="1" applyFill="1" applyBorder="1" applyAlignment="1">
      <alignment horizontal="center" vertical="center" wrapText="1"/>
    </xf>
    <xf numFmtId="9" fontId="20" fillId="22" borderId="3" xfId="0" applyNumberFormat="1" applyFont="1" applyFill="1" applyBorder="1" applyAlignment="1">
      <alignment horizontal="center" vertical="center" wrapText="1"/>
    </xf>
    <xf numFmtId="9" fontId="22" fillId="31" borderId="3" xfId="9" applyNumberFormat="1" applyFont="1" applyFill="1" applyBorder="1" applyAlignment="1">
      <alignment horizontal="center" vertical="center" wrapText="1"/>
    </xf>
    <xf numFmtId="3" fontId="3" fillId="31" borderId="4" xfId="9" applyNumberFormat="1" applyFill="1" applyBorder="1" applyAlignment="1">
      <alignment horizontal="center" vertical="center" wrapText="1"/>
    </xf>
    <xf numFmtId="9" fontId="3" fillId="31" borderId="3" xfId="9" applyNumberFormat="1" applyFill="1" applyBorder="1" applyAlignment="1">
      <alignment horizontal="center" vertical="center" wrapText="1"/>
    </xf>
    <xf numFmtId="10" fontId="5" fillId="4" borderId="4" xfId="10" applyNumberFormat="1" applyFont="1" applyFill="1" applyBorder="1" applyAlignment="1">
      <alignment horizontal="center" vertical="center" wrapText="1"/>
    </xf>
    <xf numFmtId="0" fontId="20" fillId="6" borderId="4" xfId="0" applyFont="1" applyFill="1" applyBorder="1" applyAlignment="1">
      <alignment horizontal="center" vertical="center" wrapText="1"/>
    </xf>
    <xf numFmtId="3" fontId="20" fillId="22" borderId="4" xfId="0" applyNumberFormat="1" applyFont="1" applyFill="1" applyBorder="1" applyAlignment="1">
      <alignment horizontal="center" vertical="center" wrapText="1"/>
    </xf>
    <xf numFmtId="3" fontId="11" fillId="27" borderId="4" xfId="0" applyNumberFormat="1" applyFont="1" applyFill="1" applyBorder="1" applyAlignment="1">
      <alignment horizontal="center" vertical="center" wrapText="1"/>
    </xf>
    <xf numFmtId="3" fontId="20" fillId="29" borderId="4" xfId="0" applyNumberFormat="1" applyFont="1" applyFill="1" applyBorder="1" applyAlignment="1">
      <alignment horizontal="center" vertical="center" wrapText="1"/>
    </xf>
    <xf numFmtId="3" fontId="5" fillId="17" borderId="4" xfId="0" applyNumberFormat="1" applyFont="1" applyFill="1" applyBorder="1" applyAlignment="1">
      <alignment horizontal="left" vertical="center" wrapText="1"/>
    </xf>
    <xf numFmtId="3" fontId="20" fillId="29" borderId="4" xfId="0" applyNumberFormat="1" applyFont="1" applyFill="1" applyBorder="1" applyAlignment="1" applyProtection="1">
      <alignment horizontal="left" vertical="top" wrapText="1"/>
      <protection locked="0"/>
    </xf>
    <xf numFmtId="3" fontId="17" fillId="29" borderId="4" xfId="0" applyNumberFormat="1" applyFont="1" applyFill="1" applyBorder="1" applyAlignment="1">
      <alignment horizontal="left" vertical="center" wrapText="1"/>
    </xf>
    <xf numFmtId="3" fontId="3" fillId="29" borderId="4" xfId="9" applyNumberFormat="1" applyFill="1" applyBorder="1" applyAlignment="1">
      <alignment horizontal="center" vertical="center" wrapText="1"/>
    </xf>
    <xf numFmtId="3" fontId="20" fillId="22" borderId="3" xfId="0" applyNumberFormat="1" applyFont="1" applyFill="1" applyBorder="1" applyAlignment="1">
      <alignment horizontal="center" vertical="center" wrapText="1"/>
    </xf>
    <xf numFmtId="9" fontId="20" fillId="32" borderId="4" xfId="0" applyNumberFormat="1" applyFont="1" applyFill="1" applyBorder="1" applyAlignment="1">
      <alignment horizontal="center" vertical="center" wrapText="1"/>
    </xf>
    <xf numFmtId="3" fontId="5" fillId="17" borderId="4" xfId="0" applyNumberFormat="1" applyFont="1" applyFill="1" applyBorder="1" applyAlignment="1">
      <alignment horizontal="left" vertical="top" wrapText="1"/>
    </xf>
    <xf numFmtId="9" fontId="20" fillId="29" borderId="4" xfId="0" applyNumberFormat="1" applyFont="1" applyFill="1" applyBorder="1" applyAlignment="1" applyProtection="1">
      <alignment horizontal="left" vertical="top" wrapText="1"/>
      <protection locked="0"/>
    </xf>
    <xf numFmtId="9" fontId="3" fillId="29" borderId="4" xfId="9" applyNumberFormat="1" applyFill="1" applyBorder="1" applyAlignment="1">
      <alignment horizontal="center" vertical="center" wrapText="1"/>
    </xf>
    <xf numFmtId="9" fontId="3" fillId="31" borderId="4" xfId="9" applyNumberFormat="1" applyFill="1" applyBorder="1" applyAlignment="1">
      <alignment horizontal="center" vertical="center" wrapText="1"/>
    </xf>
    <xf numFmtId="9" fontId="20" fillId="29" borderId="4" xfId="0" applyNumberFormat="1" applyFont="1" applyFill="1" applyBorder="1" applyAlignment="1" applyProtection="1">
      <alignment horizontal="left" vertical="center" wrapText="1"/>
      <protection locked="0"/>
    </xf>
    <xf numFmtId="168" fontId="11" fillId="7" borderId="4" xfId="5"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0" fontId="23" fillId="32" borderId="4" xfId="0" applyFont="1" applyFill="1" applyBorder="1" applyAlignment="1">
      <alignment horizontal="center" vertical="center" wrapText="1"/>
    </xf>
    <xf numFmtId="3" fontId="20" fillId="17" borderId="4" xfId="0" applyNumberFormat="1" applyFont="1" applyFill="1" applyBorder="1" applyAlignment="1">
      <alignment horizontal="center" vertical="center" wrapText="1"/>
    </xf>
    <xf numFmtId="3" fontId="20" fillId="15" borderId="4" xfId="0" applyNumberFormat="1" applyFont="1" applyFill="1" applyBorder="1" applyAlignment="1">
      <alignment horizontal="center" vertical="center" wrapText="1"/>
    </xf>
    <xf numFmtId="3" fontId="20" fillId="17" borderId="4" xfId="0" applyNumberFormat="1" applyFont="1" applyFill="1" applyBorder="1" applyAlignment="1" applyProtection="1">
      <alignment horizontal="center" vertical="center" wrapText="1"/>
      <protection locked="0"/>
    </xf>
    <xf numFmtId="0" fontId="23" fillId="29" borderId="4" xfId="0" applyFont="1" applyFill="1" applyBorder="1" applyAlignment="1">
      <alignment horizontal="center" vertical="center" wrapText="1"/>
    </xf>
    <xf numFmtId="3" fontId="20" fillId="4" borderId="4" xfId="0" applyNumberFormat="1" applyFont="1" applyFill="1" applyBorder="1" applyAlignment="1">
      <alignment horizontal="center" vertical="center" wrapText="1"/>
    </xf>
    <xf numFmtId="3" fontId="20" fillId="18" borderId="4" xfId="0" applyNumberFormat="1" applyFont="1" applyFill="1" applyBorder="1" applyAlignment="1">
      <alignment horizontal="center" vertical="center" wrapText="1"/>
    </xf>
    <xf numFmtId="3" fontId="20" fillId="20" borderId="4" xfId="0" applyNumberFormat="1" applyFont="1" applyFill="1" applyBorder="1" applyAlignment="1">
      <alignment horizontal="center" vertical="center" wrapText="1"/>
    </xf>
    <xf numFmtId="3" fontId="23" fillId="35" borderId="4" xfId="0" applyNumberFormat="1" applyFont="1" applyFill="1" applyBorder="1" applyAlignment="1">
      <alignment horizontal="center" vertical="center" wrapText="1"/>
    </xf>
    <xf numFmtId="0" fontId="20" fillId="20" borderId="4" xfId="0" applyFont="1" applyFill="1" applyBorder="1" applyAlignment="1">
      <alignment horizontal="center" vertical="center" wrapText="1"/>
    </xf>
    <xf numFmtId="0" fontId="23" fillId="24" borderId="4" xfId="0" applyFont="1" applyFill="1" applyBorder="1" applyAlignment="1">
      <alignment horizontal="center" vertical="center" wrapText="1"/>
    </xf>
    <xf numFmtId="3" fontId="23" fillId="24" borderId="4" xfId="0" applyNumberFormat="1" applyFont="1" applyFill="1" applyBorder="1" applyAlignment="1">
      <alignment horizontal="center" vertical="center" wrapText="1"/>
    </xf>
    <xf numFmtId="3" fontId="5" fillId="17" borderId="5" xfId="0" applyNumberFormat="1" applyFont="1" applyFill="1" applyBorder="1" applyAlignment="1">
      <alignment horizontal="center" vertical="center" wrapText="1"/>
    </xf>
    <xf numFmtId="3" fontId="20" fillId="20" borderId="5" xfId="0" applyNumberFormat="1" applyFont="1" applyFill="1" applyBorder="1" applyAlignment="1">
      <alignment horizontal="center" vertical="center" wrapText="1"/>
    </xf>
    <xf numFmtId="3" fontId="20" fillId="18" borderId="5" xfId="0" applyNumberFormat="1" applyFont="1" applyFill="1" applyBorder="1" applyAlignment="1">
      <alignment horizontal="center" vertical="center" wrapText="1"/>
    </xf>
    <xf numFmtId="9" fontId="20" fillId="4" borderId="4" xfId="0" applyNumberFormat="1" applyFont="1" applyFill="1" applyBorder="1" applyAlignment="1">
      <alignment horizontal="center" vertical="center" wrapText="1"/>
    </xf>
    <xf numFmtId="9" fontId="11" fillId="7" borderId="4" xfId="0" applyNumberFormat="1" applyFont="1" applyFill="1" applyBorder="1" applyAlignment="1">
      <alignment horizontal="center" vertical="center" wrapText="1"/>
    </xf>
    <xf numFmtId="9" fontId="11" fillId="7" borderId="4" xfId="2" applyFont="1" applyFill="1" applyBorder="1" applyAlignment="1">
      <alignment horizontal="center" vertical="center"/>
    </xf>
    <xf numFmtId="9" fontId="5" fillId="4" borderId="4" xfId="2" applyFont="1" applyFill="1" applyBorder="1" applyAlignment="1">
      <alignment horizontal="center" vertical="center" wrapText="1"/>
    </xf>
    <xf numFmtId="9" fontId="20" fillId="15" borderId="4" xfId="0" applyNumberFormat="1" applyFont="1" applyFill="1" applyBorder="1" applyAlignment="1">
      <alignment horizontal="center" vertical="center" wrapText="1"/>
    </xf>
    <xf numFmtId="0" fontId="23" fillId="29" borderId="5" xfId="0" applyFont="1" applyFill="1" applyBorder="1" applyAlignment="1">
      <alignment horizontal="center" vertical="center" wrapText="1"/>
    </xf>
    <xf numFmtId="9" fontId="23" fillId="29" borderId="5" xfId="0" applyNumberFormat="1" applyFont="1" applyFill="1" applyBorder="1" applyAlignment="1">
      <alignment horizontal="center" vertical="center" wrapText="1"/>
    </xf>
    <xf numFmtId="9" fontId="20" fillId="17" borderId="5" xfId="0" applyNumberFormat="1" applyFont="1" applyFill="1" applyBorder="1" applyAlignment="1">
      <alignment horizontal="center" vertical="center" wrapText="1"/>
    </xf>
    <xf numFmtId="9" fontId="5" fillId="4" borderId="4" xfId="0" applyNumberFormat="1" applyFont="1" applyFill="1" applyBorder="1" applyAlignment="1">
      <alignment horizontal="center" vertical="center" wrapText="1"/>
    </xf>
    <xf numFmtId="9" fontId="20" fillId="4" borderId="5" xfId="0" applyNumberFormat="1" applyFont="1" applyFill="1" applyBorder="1" applyAlignment="1">
      <alignment horizontal="center" vertical="center" wrapText="1"/>
    </xf>
    <xf numFmtId="9" fontId="20" fillId="18" borderId="5" xfId="0" applyNumberFormat="1" applyFont="1" applyFill="1" applyBorder="1" applyAlignment="1">
      <alignment horizontal="center" vertical="center" wrapText="1"/>
    </xf>
    <xf numFmtId="3" fontId="12" fillId="7" borderId="4" xfId="0" applyNumberFormat="1" applyFont="1" applyFill="1" applyBorder="1" applyAlignment="1">
      <alignment horizontal="center" vertical="center"/>
    </xf>
    <xf numFmtId="3" fontId="11" fillId="7" borderId="4" xfId="0" applyNumberFormat="1" applyFont="1" applyFill="1" applyBorder="1" applyAlignment="1" applyProtection="1">
      <alignment horizontal="center" vertical="center" wrapText="1"/>
      <protection locked="0"/>
    </xf>
    <xf numFmtId="0" fontId="11" fillId="29" borderId="4" xfId="0" applyFont="1" applyFill="1" applyBorder="1" applyAlignment="1">
      <alignment horizontal="center" vertical="center" wrapText="1"/>
    </xf>
    <xf numFmtId="3" fontId="24" fillId="4" borderId="4" xfId="0" applyNumberFormat="1" applyFont="1" applyFill="1" applyBorder="1" applyAlignment="1">
      <alignment horizontal="center" vertical="center" wrapText="1"/>
    </xf>
    <xf numFmtId="3" fontId="24" fillId="11" borderId="4" xfId="0" applyNumberFormat="1" applyFont="1" applyFill="1" applyBorder="1" applyAlignment="1">
      <alignment horizontal="center" vertical="center" wrapText="1"/>
    </xf>
    <xf numFmtId="3" fontId="24" fillId="3" borderId="4" xfId="0" applyNumberFormat="1" applyFont="1" applyFill="1" applyBorder="1" applyAlignment="1">
      <alignment horizontal="center" vertical="center" wrapText="1"/>
    </xf>
    <xf numFmtId="3" fontId="20" fillId="30" borderId="4" xfId="0" applyNumberFormat="1" applyFont="1" applyFill="1" applyBorder="1" applyAlignment="1">
      <alignment horizontal="center" vertical="center" wrapText="1"/>
    </xf>
    <xf numFmtId="3" fontId="20" fillId="24" borderId="4" xfId="0" applyNumberFormat="1" applyFont="1" applyFill="1" applyBorder="1" applyAlignment="1">
      <alignment horizontal="center" vertical="center" wrapText="1"/>
    </xf>
    <xf numFmtId="3" fontId="20" fillId="29" borderId="4" xfId="0" applyNumberFormat="1" applyFont="1" applyFill="1" applyBorder="1" applyAlignment="1" applyProtection="1">
      <alignment horizontal="center" vertical="center" wrapText="1"/>
      <protection locked="0"/>
    </xf>
    <xf numFmtId="3" fontId="20" fillId="31" borderId="4" xfId="0" applyNumberFormat="1" applyFont="1" applyFill="1" applyBorder="1" applyAlignment="1">
      <alignment horizontal="center" vertical="center" wrapText="1"/>
    </xf>
    <xf numFmtId="3" fontId="24" fillId="36" borderId="4" xfId="0" applyNumberFormat="1" applyFont="1" applyFill="1" applyBorder="1" applyAlignment="1">
      <alignment horizontal="center" vertical="center" wrapText="1"/>
    </xf>
    <xf numFmtId="0" fontId="20" fillId="22" borderId="3" xfId="0" applyFont="1" applyFill="1" applyBorder="1" applyAlignment="1">
      <alignment horizontal="center" vertical="center" wrapText="1"/>
    </xf>
    <xf numFmtId="3" fontId="11" fillId="27" borderId="4" xfId="0" applyNumberFormat="1" applyFont="1" applyFill="1" applyBorder="1" applyAlignment="1" applyProtection="1">
      <alignment horizontal="center" vertical="center" wrapText="1"/>
      <protection locked="0"/>
    </xf>
    <xf numFmtId="0" fontId="23" fillId="22" borderId="4" xfId="0" applyFont="1" applyFill="1" applyBorder="1" applyAlignment="1">
      <alignment horizontal="center" vertical="center" wrapText="1"/>
    </xf>
    <xf numFmtId="3" fontId="3" fillId="31" borderId="4" xfId="4" applyNumberFormat="1" applyFill="1" applyBorder="1" applyAlignment="1">
      <alignment horizontal="center" vertical="center" wrapText="1"/>
    </xf>
    <xf numFmtId="0" fontId="5" fillId="11" borderId="4" xfId="0" applyFont="1" applyFill="1" applyBorder="1" applyAlignment="1">
      <alignment horizontal="center" vertical="center" wrapText="1"/>
    </xf>
    <xf numFmtId="0" fontId="5" fillId="4" borderId="4" xfId="0" applyFont="1" applyFill="1" applyBorder="1" applyAlignment="1">
      <alignment vertical="center" wrapText="1"/>
    </xf>
    <xf numFmtId="3" fontId="5" fillId="17" borderId="4" xfId="0" applyNumberFormat="1" applyFont="1" applyFill="1" applyBorder="1" applyAlignment="1" applyProtection="1">
      <alignment horizontal="left" vertical="center" wrapText="1"/>
      <protection locked="0"/>
    </xf>
    <xf numFmtId="0" fontId="5" fillId="13" borderId="4" xfId="0" applyFont="1" applyFill="1" applyBorder="1" applyAlignment="1">
      <alignment vertical="center" wrapText="1"/>
    </xf>
    <xf numFmtId="3" fontId="5" fillId="29" borderId="4" xfId="0" applyNumberFormat="1" applyFont="1" applyFill="1" applyBorder="1" applyAlignment="1" applyProtection="1">
      <alignment horizontal="center" vertical="center" wrapText="1"/>
      <protection locked="0"/>
    </xf>
    <xf numFmtId="0" fontId="5" fillId="20" borderId="4" xfId="0" applyFont="1" applyFill="1" applyBorder="1" applyAlignment="1">
      <alignment vertical="center" wrapText="1"/>
    </xf>
    <xf numFmtId="3" fontId="3" fillId="20" borderId="4" xfId="4" applyNumberFormat="1" applyFill="1" applyBorder="1" applyAlignment="1">
      <alignment horizontal="center" vertical="center" wrapText="1"/>
    </xf>
    <xf numFmtId="171" fontId="11" fillId="7" borderId="4" xfId="0" applyNumberFormat="1" applyFont="1" applyFill="1" applyBorder="1" applyAlignment="1">
      <alignment horizontal="center" vertical="center" wrapText="1"/>
    </xf>
    <xf numFmtId="168" fontId="11" fillId="7" borderId="4" xfId="0" applyNumberFormat="1" applyFont="1" applyFill="1" applyBorder="1" applyAlignment="1">
      <alignment horizontal="center" vertical="center" wrapText="1"/>
    </xf>
    <xf numFmtId="171" fontId="12" fillId="7" borderId="4" xfId="0" applyNumberFormat="1" applyFont="1" applyFill="1" applyBorder="1" applyAlignment="1">
      <alignment horizontal="center" vertical="center" wrapText="1"/>
    </xf>
    <xf numFmtId="171" fontId="5" fillId="15" borderId="4" xfId="0" applyNumberFormat="1" applyFont="1" applyFill="1" applyBorder="1" applyAlignment="1">
      <alignment horizontal="center" vertical="center" wrapText="1"/>
    </xf>
    <xf numFmtId="9" fontId="5" fillId="16" borderId="4" xfId="0" applyNumberFormat="1" applyFont="1" applyFill="1" applyBorder="1" applyAlignment="1">
      <alignment horizontal="center" vertical="center" wrapText="1"/>
    </xf>
    <xf numFmtId="169" fontId="11" fillId="7" borderId="4" xfId="0" applyNumberFormat="1" applyFont="1" applyFill="1" applyBorder="1" applyAlignment="1">
      <alignment horizontal="center" vertical="center" wrapText="1"/>
    </xf>
    <xf numFmtId="169" fontId="5" fillId="4" borderId="4" xfId="0" applyNumberFormat="1" applyFont="1" applyFill="1" applyBorder="1" applyAlignment="1">
      <alignment horizontal="center" vertical="center" wrapText="1"/>
    </xf>
    <xf numFmtId="9" fontId="5" fillId="17" borderId="4" xfId="10" applyFont="1" applyFill="1" applyBorder="1" applyAlignment="1" applyProtection="1">
      <alignment horizontal="center" vertical="center" wrapText="1"/>
      <protection locked="0"/>
    </xf>
    <xf numFmtId="9" fontId="5" fillId="17" borderId="4" xfId="10" applyFont="1" applyFill="1" applyBorder="1" applyAlignment="1">
      <alignment horizontal="center" vertical="top" wrapText="1"/>
    </xf>
    <xf numFmtId="9" fontId="5" fillId="17" borderId="4" xfId="10" applyFont="1" applyFill="1" applyBorder="1" applyAlignment="1">
      <alignment horizontal="center" vertical="center" wrapText="1"/>
    </xf>
    <xf numFmtId="9" fontId="3" fillId="17" borderId="4" xfId="9" applyNumberFormat="1" applyFill="1" applyBorder="1" applyAlignment="1">
      <alignment horizontal="center" vertical="center" wrapText="1"/>
    </xf>
    <xf numFmtId="9" fontId="3" fillId="18" borderId="4" xfId="9" applyNumberFormat="1" applyFill="1" applyBorder="1" applyAlignment="1">
      <alignment horizontal="center" vertical="center" wrapText="1"/>
    </xf>
    <xf numFmtId="9" fontId="25" fillId="18" borderId="4" xfId="4" applyNumberFormat="1" applyFont="1" applyFill="1" applyBorder="1" applyAlignment="1">
      <alignment horizontal="center" vertical="center" wrapText="1"/>
    </xf>
    <xf numFmtId="0" fontId="5" fillId="37" borderId="4" xfId="0" applyFont="1" applyFill="1" applyBorder="1" applyAlignment="1">
      <alignment horizontal="center" vertical="center" wrapText="1"/>
    </xf>
    <xf numFmtId="169" fontId="5" fillId="4" borderId="4" xfId="10" applyNumberFormat="1" applyFont="1" applyFill="1" applyBorder="1" applyAlignment="1">
      <alignment horizontal="center" vertical="center" wrapText="1"/>
    </xf>
    <xf numFmtId="10" fontId="5" fillId="16" borderId="4" xfId="0" applyNumberFormat="1" applyFont="1" applyFill="1" applyBorder="1" applyAlignment="1">
      <alignment horizontal="center" vertical="center" wrapText="1"/>
    </xf>
    <xf numFmtId="3" fontId="5" fillId="4" borderId="3" xfId="0" applyNumberFormat="1" applyFont="1" applyFill="1" applyBorder="1" applyAlignment="1">
      <alignment horizontal="center" vertical="center" wrapText="1"/>
    </xf>
    <xf numFmtId="3" fontId="5" fillId="16" borderId="3" xfId="0" applyNumberFormat="1" applyFont="1" applyFill="1" applyBorder="1" applyAlignment="1">
      <alignment horizontal="center" vertical="center" wrapText="1"/>
    </xf>
    <xf numFmtId="3" fontId="5" fillId="16" borderId="3" xfId="0" applyNumberFormat="1" applyFont="1" applyFill="1" applyBorder="1" applyAlignment="1">
      <alignment horizontal="center" vertical="top" wrapText="1"/>
    </xf>
    <xf numFmtId="3" fontId="11" fillId="7" borderId="3" xfId="0" applyNumberFormat="1" applyFont="1" applyFill="1" applyBorder="1" applyAlignment="1">
      <alignment horizontal="center" vertical="center" wrapText="1"/>
    </xf>
    <xf numFmtId="3" fontId="5" fillId="17" borderId="4" xfId="0" applyNumberFormat="1" applyFont="1" applyFill="1" applyBorder="1" applyAlignment="1">
      <alignment horizontal="center" vertical="top" wrapText="1"/>
    </xf>
    <xf numFmtId="3" fontId="5" fillId="17" borderId="3" xfId="0" applyNumberFormat="1" applyFont="1" applyFill="1" applyBorder="1" applyAlignment="1" applyProtection="1">
      <alignment horizontal="center" vertical="center" wrapText="1"/>
      <protection locked="0"/>
    </xf>
    <xf numFmtId="3" fontId="3" fillId="17" borderId="3" xfId="9" applyNumberFormat="1" applyFill="1" applyBorder="1" applyAlignment="1">
      <alignment horizontal="center" vertical="center" wrapText="1"/>
    </xf>
    <xf numFmtId="3" fontId="3" fillId="18" borderId="3" xfId="9" applyNumberFormat="1" applyFill="1" applyBorder="1" applyAlignment="1">
      <alignment horizontal="center" vertical="center" wrapText="1"/>
    </xf>
    <xf numFmtId="3" fontId="25" fillId="18" borderId="3" xfId="9" applyNumberFormat="1" applyFont="1" applyFill="1" applyBorder="1" applyAlignment="1">
      <alignment horizontal="center" vertical="center" wrapText="1"/>
    </xf>
    <xf numFmtId="0" fontId="4" fillId="38" borderId="0" xfId="0" applyFont="1" applyFill="1" applyAlignment="1">
      <alignment horizontal="center" vertical="center"/>
    </xf>
    <xf numFmtId="0" fontId="5" fillId="4" borderId="3" xfId="0" applyFont="1" applyFill="1" applyBorder="1" applyAlignment="1">
      <alignment vertical="center" wrapText="1"/>
    </xf>
    <xf numFmtId="3" fontId="26" fillId="17" borderId="7" xfId="0" applyNumberFormat="1" applyFont="1" applyFill="1" applyBorder="1" applyAlignment="1">
      <alignment horizontal="center" vertical="center" wrapText="1"/>
    </xf>
    <xf numFmtId="3" fontId="5" fillId="20" borderId="3" xfId="0" applyNumberFormat="1" applyFont="1" applyFill="1" applyBorder="1" applyAlignment="1">
      <alignment horizontal="center" vertical="center" wrapText="1"/>
    </xf>
    <xf numFmtId="3" fontId="5" fillId="17" borderId="7" xfId="0" applyNumberFormat="1" applyFont="1" applyFill="1" applyBorder="1" applyAlignment="1">
      <alignment horizontal="center" vertical="center" wrapText="1"/>
    </xf>
    <xf numFmtId="3" fontId="5" fillId="17" borderId="3" xfId="0" applyNumberFormat="1" applyFont="1" applyFill="1" applyBorder="1" applyAlignment="1" applyProtection="1">
      <alignment horizontal="left" vertical="center" wrapText="1"/>
      <protection locked="0"/>
    </xf>
    <xf numFmtId="3" fontId="5" fillId="39" borderId="4" xfId="0" applyNumberFormat="1" applyFont="1" applyFill="1" applyBorder="1" applyAlignment="1">
      <alignment horizontal="left" vertical="center" wrapText="1"/>
    </xf>
    <xf numFmtId="3" fontId="5" fillId="39" borderId="4" xfId="0" applyNumberFormat="1" applyFont="1" applyFill="1" applyBorder="1" applyAlignment="1">
      <alignment horizontal="center" vertical="center" wrapText="1"/>
    </xf>
    <xf numFmtId="3" fontId="5" fillId="4" borderId="0" xfId="0" applyNumberFormat="1" applyFont="1" applyFill="1" applyAlignment="1">
      <alignment horizontal="center" vertical="center" wrapText="1"/>
    </xf>
    <xf numFmtId="3" fontId="3" fillId="0" borderId="4" xfId="9" applyNumberFormat="1" applyBorder="1" applyAlignment="1">
      <alignment horizontal="center" vertical="center" wrapText="1"/>
    </xf>
    <xf numFmtId="3" fontId="3" fillId="0" borderId="4" xfId="4" applyNumberFormat="1" applyBorder="1" applyAlignment="1">
      <alignment horizontal="center" vertical="center" wrapText="1"/>
    </xf>
    <xf numFmtId="0" fontId="5" fillId="12" borderId="4" xfId="0" applyFont="1" applyFill="1" applyBorder="1" applyAlignment="1">
      <alignment vertical="center" wrapText="1"/>
    </xf>
    <xf numFmtId="0" fontId="5" fillId="12" borderId="4" xfId="0" applyFont="1" applyFill="1" applyBorder="1" applyAlignment="1">
      <alignment horizontal="center" vertical="center" wrapText="1"/>
    </xf>
    <xf numFmtId="0" fontId="5" fillId="20" borderId="3" xfId="0" applyFont="1" applyFill="1" applyBorder="1" applyAlignment="1">
      <alignment vertical="center" wrapText="1"/>
    </xf>
    <xf numFmtId="3" fontId="26" fillId="17" borderId="0" xfId="0" applyNumberFormat="1" applyFont="1" applyFill="1" applyAlignment="1">
      <alignment horizontal="center" vertical="center" wrapText="1"/>
    </xf>
    <xf numFmtId="3" fontId="5" fillId="17" borderId="0" xfId="0" applyNumberFormat="1" applyFont="1" applyFill="1" applyAlignment="1">
      <alignment horizontal="center" vertical="center" wrapText="1"/>
    </xf>
    <xf numFmtId="0" fontId="5" fillId="13" borderId="4" xfId="0" applyFont="1" applyFill="1" applyBorder="1" applyAlignment="1">
      <alignment horizontal="center" vertical="center" wrapText="1"/>
    </xf>
    <xf numFmtId="3" fontId="20" fillId="16" borderId="4" xfId="0" applyNumberFormat="1" applyFont="1" applyFill="1" applyBorder="1" applyAlignment="1">
      <alignment horizontal="center" vertical="center" wrapText="1"/>
    </xf>
    <xf numFmtId="3" fontId="5" fillId="17" borderId="4" xfId="0" applyNumberFormat="1" applyFont="1" applyFill="1" applyBorder="1" applyAlignment="1" applyProtection="1">
      <alignment horizontal="left" vertical="top" wrapText="1"/>
      <protection locked="0"/>
    </xf>
    <xf numFmtId="3" fontId="20" fillId="17" borderId="4" xfId="0" applyNumberFormat="1" applyFont="1" applyFill="1" applyBorder="1" applyAlignment="1" applyProtection="1">
      <alignment horizontal="center" vertical="top" wrapText="1"/>
      <protection locked="0"/>
    </xf>
    <xf numFmtId="3" fontId="27" fillId="7" borderId="4" xfId="0" applyNumberFormat="1" applyFont="1" applyFill="1" applyBorder="1" applyAlignment="1">
      <alignment horizontal="center" vertical="center" wrapText="1"/>
    </xf>
    <xf numFmtId="164" fontId="11" fillId="7" borderId="4" xfId="5" applyFont="1" applyFill="1" applyBorder="1" applyAlignment="1">
      <alignment horizontal="center" vertical="center" wrapText="1"/>
    </xf>
    <xf numFmtId="167" fontId="12" fillId="7" borderId="4" xfId="0" applyNumberFormat="1" applyFont="1" applyFill="1" applyBorder="1" applyAlignment="1">
      <alignment horizontal="center" vertical="center" wrapText="1"/>
    </xf>
    <xf numFmtId="167" fontId="11" fillId="7" borderId="4" xfId="0" applyNumberFormat="1" applyFont="1" applyFill="1" applyBorder="1" applyAlignment="1">
      <alignment horizontal="center" vertical="center" wrapText="1"/>
    </xf>
    <xf numFmtId="167" fontId="5" fillId="15" borderId="4" xfId="0" applyNumberFormat="1" applyFont="1" applyFill="1" applyBorder="1" applyAlignment="1">
      <alignment horizontal="center" vertical="center" wrapText="1"/>
    </xf>
    <xf numFmtId="9" fontId="5" fillId="16" borderId="4" xfId="10" applyFont="1" applyFill="1" applyBorder="1" applyAlignment="1">
      <alignment horizontal="center" vertical="center" wrapText="1"/>
    </xf>
    <xf numFmtId="0" fontId="5" fillId="17" borderId="4" xfId="0" applyFont="1" applyFill="1" applyBorder="1" applyAlignment="1" applyProtection="1">
      <alignment horizontal="center" vertical="center" wrapText="1"/>
      <protection locked="0"/>
    </xf>
    <xf numFmtId="0" fontId="5" fillId="17" borderId="4" xfId="0" applyFont="1" applyFill="1" applyBorder="1" applyAlignment="1">
      <alignment horizontal="center" vertical="center" wrapText="1"/>
    </xf>
    <xf numFmtId="0" fontId="3" fillId="17" borderId="4" xfId="9" applyFill="1" applyBorder="1" applyAlignment="1">
      <alignment horizontal="center" vertical="center" wrapText="1"/>
    </xf>
    <xf numFmtId="0" fontId="1" fillId="18" borderId="4" xfId="9" applyFont="1" applyFill="1" applyBorder="1" applyAlignment="1">
      <alignment horizontal="center" vertical="center" wrapText="1"/>
    </xf>
    <xf numFmtId="0" fontId="3" fillId="18" borderId="4" xfId="4" applyFill="1" applyBorder="1" applyAlignment="1">
      <alignment horizontal="center" vertical="center" wrapText="1"/>
    </xf>
    <xf numFmtId="0" fontId="3" fillId="18" borderId="4" xfId="9" applyFill="1" applyBorder="1" applyAlignment="1">
      <alignment horizontal="center" vertical="center" wrapText="1"/>
    </xf>
    <xf numFmtId="0" fontId="5" fillId="40" borderId="4" xfId="0" applyFont="1" applyFill="1" applyBorder="1" applyAlignment="1">
      <alignment horizontal="center" vertical="center" wrapText="1"/>
    </xf>
    <xf numFmtId="3" fontId="28" fillId="17" borderId="3" xfId="0" applyNumberFormat="1" applyFont="1" applyFill="1" applyBorder="1" applyAlignment="1">
      <alignment horizontal="justify" vertical="center" wrapText="1"/>
    </xf>
    <xf numFmtId="3" fontId="28" fillId="17" borderId="3" xfId="0" applyNumberFormat="1" applyFont="1" applyFill="1" applyBorder="1" applyAlignment="1">
      <alignment horizontal="center" vertical="center" wrapText="1"/>
    </xf>
    <xf numFmtId="3" fontId="26" fillId="17" borderId="4" xfId="0" applyNumberFormat="1" applyFont="1" applyFill="1" applyBorder="1" applyAlignment="1">
      <alignment horizontal="center" vertical="center" wrapText="1"/>
    </xf>
    <xf numFmtId="0" fontId="5" fillId="12" borderId="4" xfId="0" applyFont="1" applyFill="1" applyBorder="1" applyAlignment="1">
      <alignment horizontal="center" vertical="center"/>
    </xf>
    <xf numFmtId="3" fontId="5" fillId="29" borderId="4" xfId="0" applyNumberFormat="1" applyFont="1" applyFill="1" applyBorder="1" applyAlignment="1">
      <alignment horizontal="center" vertical="center" wrapText="1"/>
    </xf>
    <xf numFmtId="9" fontId="26" fillId="17" borderId="4" xfId="10" applyFont="1" applyFill="1" applyBorder="1" applyAlignment="1">
      <alignment horizontal="center" vertical="center" wrapText="1"/>
    </xf>
    <xf numFmtId="3" fontId="11" fillId="7" borderId="4" xfId="10" applyNumberFormat="1" applyFont="1" applyFill="1" applyBorder="1" applyAlignment="1">
      <alignment horizontal="center" vertical="center" wrapText="1"/>
    </xf>
    <xf numFmtId="0" fontId="5" fillId="41" borderId="4" xfId="0" applyFont="1" applyFill="1" applyBorder="1" applyAlignment="1">
      <alignment horizontal="center" vertical="center" wrapText="1"/>
    </xf>
    <xf numFmtId="3" fontId="5" fillId="7" borderId="4" xfId="0" applyNumberFormat="1" applyFont="1" applyFill="1" applyBorder="1" applyAlignment="1" applyProtection="1">
      <alignment horizontal="center" vertical="center" wrapText="1"/>
      <protection locked="0"/>
    </xf>
    <xf numFmtId="3" fontId="3" fillId="7" borderId="4" xfId="9" applyNumberFormat="1" applyFill="1" applyBorder="1" applyAlignment="1">
      <alignment horizontal="center" vertical="center" wrapText="1"/>
    </xf>
    <xf numFmtId="3" fontId="5" fillId="16" borderId="4" xfId="0" applyNumberFormat="1" applyFont="1" applyFill="1" applyBorder="1" applyAlignment="1">
      <alignment horizontal="left" vertical="center" wrapText="1"/>
    </xf>
    <xf numFmtId="3" fontId="5" fillId="42" borderId="4" xfId="0" applyNumberFormat="1" applyFont="1" applyFill="1" applyBorder="1" applyAlignment="1">
      <alignment horizontal="center" vertical="center" wrapText="1"/>
    </xf>
    <xf numFmtId="3" fontId="3" fillId="18" borderId="4" xfId="11" applyNumberFormat="1" applyFill="1" applyBorder="1" applyAlignment="1">
      <alignment horizontal="center" vertical="center" wrapText="1"/>
    </xf>
    <xf numFmtId="167" fontId="12" fillId="7" borderId="4" xfId="8" applyNumberFormat="1" applyFont="1" applyFill="1" applyBorder="1" applyAlignment="1" applyProtection="1">
      <alignment horizontal="center" vertical="center" wrapText="1"/>
      <protection locked="0"/>
    </xf>
    <xf numFmtId="167" fontId="5" fillId="11" borderId="4" xfId="8" applyNumberFormat="1" applyFont="1" applyFill="1" applyBorder="1" applyAlignment="1">
      <alignment horizontal="center" vertical="center" wrapText="1"/>
    </xf>
    <xf numFmtId="3" fontId="29" fillId="18" borderId="4" xfId="4" applyNumberFormat="1"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18" borderId="4" xfId="0" applyFont="1" applyFill="1" applyBorder="1" applyAlignment="1">
      <alignment horizontal="center" vertical="center" wrapText="1"/>
    </xf>
    <xf numFmtId="0" fontId="5" fillId="43" borderId="4" xfId="0" applyFont="1" applyFill="1" applyBorder="1" applyAlignment="1">
      <alignment horizontal="center" vertical="center" wrapText="1"/>
    </xf>
    <xf numFmtId="3" fontId="5" fillId="29" borderId="4" xfId="0" applyNumberFormat="1" applyFont="1" applyFill="1" applyBorder="1" applyAlignment="1" applyProtection="1">
      <alignment horizontal="left" vertical="center" wrapText="1"/>
      <protection locked="0"/>
    </xf>
    <xf numFmtId="3" fontId="5" fillId="4" borderId="8" xfId="0" applyNumberFormat="1" applyFont="1" applyFill="1" applyBorder="1" applyAlignment="1">
      <alignment horizontal="center" vertical="center" wrapText="1"/>
    </xf>
    <xf numFmtId="3" fontId="5" fillId="20" borderId="0" xfId="0" applyNumberFormat="1" applyFont="1" applyFill="1" applyAlignment="1">
      <alignment horizontal="center" vertical="center" wrapText="1"/>
    </xf>
    <xf numFmtId="3" fontId="11" fillId="44" borderId="7" xfId="0" applyNumberFormat="1" applyFont="1" applyFill="1" applyBorder="1" applyAlignment="1">
      <alignment horizontal="center" vertical="center" wrapText="1"/>
    </xf>
    <xf numFmtId="3" fontId="5" fillId="18" borderId="0" xfId="0" applyNumberFormat="1" applyFont="1" applyFill="1" applyAlignment="1">
      <alignment horizontal="center" vertical="center" wrapText="1"/>
    </xf>
    <xf numFmtId="3" fontId="5" fillId="39" borderId="4" xfId="0" applyNumberFormat="1" applyFont="1" applyFill="1" applyBorder="1" applyAlignment="1" applyProtection="1">
      <alignment horizontal="left" vertical="center" wrapText="1"/>
      <protection locked="0"/>
    </xf>
    <xf numFmtId="3" fontId="5" fillId="39" borderId="4" xfId="0" applyNumberFormat="1" applyFont="1" applyFill="1" applyBorder="1" applyAlignment="1" applyProtection="1">
      <alignment horizontal="center" vertical="center" wrapText="1"/>
      <protection locked="0"/>
    </xf>
    <xf numFmtId="3" fontId="5" fillId="45" borderId="9" xfId="0" applyNumberFormat="1" applyFont="1" applyFill="1" applyBorder="1" applyAlignment="1">
      <alignment horizontal="center" vertical="center" wrapText="1"/>
    </xf>
    <xf numFmtId="3" fontId="5" fillId="4" borderId="6" xfId="0" applyNumberFormat="1" applyFont="1" applyFill="1" applyBorder="1" applyAlignment="1">
      <alignment horizontal="center" vertical="center" wrapText="1"/>
    </xf>
    <xf numFmtId="3" fontId="11" fillId="7" borderId="7" xfId="0" applyNumberFormat="1" applyFont="1" applyFill="1" applyBorder="1" applyAlignment="1">
      <alignment horizontal="center" vertical="center" wrapText="1"/>
    </xf>
    <xf numFmtId="3" fontId="11" fillId="7" borderId="0" xfId="0" applyNumberFormat="1" applyFont="1" applyFill="1" applyAlignment="1">
      <alignment horizontal="center" vertical="center" wrapText="1"/>
    </xf>
    <xf numFmtId="3" fontId="11" fillId="44" borderId="6" xfId="0" applyNumberFormat="1" applyFont="1" applyFill="1" applyBorder="1" applyAlignment="1" applyProtection="1">
      <alignment horizontal="left" vertical="center" wrapText="1"/>
      <protection locked="0"/>
    </xf>
    <xf numFmtId="3" fontId="11" fillId="44" borderId="6" xfId="0" applyNumberFormat="1" applyFont="1" applyFill="1" applyBorder="1" applyAlignment="1" applyProtection="1">
      <alignment horizontal="center" vertical="center" wrapText="1"/>
      <protection locked="0"/>
    </xf>
    <xf numFmtId="3" fontId="11" fillId="39" borderId="4" xfId="0" applyNumberFormat="1" applyFont="1" applyFill="1" applyBorder="1" applyAlignment="1">
      <alignment horizontal="center" vertical="center" wrapText="1"/>
    </xf>
    <xf numFmtId="3" fontId="12" fillId="27" borderId="4" xfId="0" applyNumberFormat="1" applyFont="1" applyFill="1" applyBorder="1" applyAlignment="1">
      <alignment horizontal="center" vertical="center" wrapText="1"/>
    </xf>
    <xf numFmtId="0" fontId="11" fillId="27" borderId="4" xfId="0" applyFont="1" applyFill="1" applyBorder="1" applyAlignment="1">
      <alignment horizontal="center" vertical="center" wrapText="1"/>
    </xf>
    <xf numFmtId="0" fontId="17" fillId="4" borderId="4" xfId="0" applyFont="1" applyFill="1" applyBorder="1" applyAlignment="1">
      <alignment horizontal="center" vertical="center"/>
    </xf>
    <xf numFmtId="0" fontId="30" fillId="27" borderId="4" xfId="0" applyFont="1" applyFill="1" applyBorder="1" applyAlignment="1">
      <alignment horizontal="center" vertical="center" wrapText="1"/>
    </xf>
    <xf numFmtId="3" fontId="11" fillId="29" borderId="4" xfId="0" applyNumberFormat="1" applyFont="1" applyFill="1" applyBorder="1" applyAlignment="1">
      <alignment horizontal="center" vertical="center" wrapText="1"/>
    </xf>
    <xf numFmtId="10" fontId="11" fillId="27" borderId="4" xfId="10" applyNumberFormat="1" applyFont="1" applyFill="1" applyBorder="1" applyAlignment="1">
      <alignment horizontal="center" vertical="center" wrapText="1"/>
    </xf>
    <xf numFmtId="10" fontId="21" fillId="22" borderId="4" xfId="10" applyNumberFormat="1" applyFont="1" applyFill="1" applyBorder="1" applyAlignment="1">
      <alignment horizontal="center" vertical="center" wrapText="1"/>
    </xf>
    <xf numFmtId="10" fontId="20" fillId="22" borderId="4" xfId="2" applyNumberFormat="1" applyFont="1" applyFill="1" applyBorder="1" applyAlignment="1">
      <alignment horizontal="center" vertical="center" wrapText="1"/>
    </xf>
    <xf numFmtId="3" fontId="20" fillId="32" borderId="4" xfId="0" applyNumberFormat="1" applyFont="1" applyFill="1" applyBorder="1" applyAlignment="1">
      <alignment horizontal="center" vertical="center" wrapText="1"/>
    </xf>
    <xf numFmtId="3" fontId="20" fillId="29" borderId="3" xfId="0" applyNumberFormat="1" applyFont="1" applyFill="1" applyBorder="1" applyAlignment="1">
      <alignment horizontal="center" vertical="center" wrapText="1"/>
    </xf>
    <xf numFmtId="3" fontId="20" fillId="36" borderId="4" xfId="0" applyNumberFormat="1" applyFont="1" applyFill="1" applyBorder="1" applyAlignment="1">
      <alignment horizontal="center" vertical="center" wrapText="1"/>
    </xf>
    <xf numFmtId="0" fontId="20" fillId="24" borderId="4" xfId="0" applyFont="1" applyFill="1" applyBorder="1" applyAlignment="1">
      <alignment horizontal="center" vertical="center" wrapText="1"/>
    </xf>
    <xf numFmtId="3" fontId="12" fillId="29" borderId="4" xfId="0" applyNumberFormat="1" applyFont="1" applyFill="1" applyBorder="1" applyAlignment="1">
      <alignment horizontal="center" vertical="center" wrapText="1"/>
    </xf>
    <xf numFmtId="9" fontId="12" fillId="27" borderId="4" xfId="0" applyNumberFormat="1" applyFont="1" applyFill="1" applyBorder="1" applyAlignment="1">
      <alignment horizontal="center" vertical="center" wrapText="1"/>
    </xf>
    <xf numFmtId="9" fontId="12" fillId="29" borderId="4" xfId="0" applyNumberFormat="1" applyFont="1" applyFill="1" applyBorder="1" applyAlignment="1">
      <alignment horizontal="center" vertical="center" wrapText="1"/>
    </xf>
    <xf numFmtId="9" fontId="12" fillId="27" borderId="5" xfId="0" applyNumberFormat="1" applyFont="1" applyFill="1" applyBorder="1" applyAlignment="1">
      <alignment horizontal="center" vertical="center" wrapText="1"/>
    </xf>
    <xf numFmtId="9" fontId="12" fillId="7" borderId="5" xfId="10" applyFont="1" applyFill="1" applyBorder="1" applyAlignment="1">
      <alignment horizontal="center" vertical="center" wrapText="1"/>
    </xf>
    <xf numFmtId="9" fontId="12" fillId="7" borderId="4" xfId="10" applyFont="1" applyFill="1" applyBorder="1" applyAlignment="1">
      <alignment horizontal="center" vertical="center" wrapText="1"/>
    </xf>
    <xf numFmtId="9" fontId="11" fillId="29" borderId="5" xfId="0" applyNumberFormat="1" applyFont="1" applyFill="1" applyBorder="1" applyAlignment="1">
      <alignment horizontal="center" vertical="center" wrapText="1"/>
    </xf>
    <xf numFmtId="3" fontId="12" fillId="4" borderId="4" xfId="0" applyNumberFormat="1" applyFont="1" applyFill="1" applyBorder="1" applyAlignment="1">
      <alignment horizontal="center" vertical="center" wrapText="1"/>
    </xf>
    <xf numFmtId="3" fontId="28" fillId="42" borderId="3" xfId="0" applyNumberFormat="1" applyFont="1" applyFill="1" applyBorder="1" applyAlignment="1">
      <alignment horizontal="justify" vertical="center" wrapText="1"/>
    </xf>
    <xf numFmtId="0" fontId="13" fillId="4" borderId="4" xfId="0" applyFont="1" applyFill="1" applyBorder="1" applyAlignment="1">
      <alignment horizontal="center" vertical="center" wrapText="1"/>
    </xf>
    <xf numFmtId="3" fontId="13" fillId="4" borderId="4" xfId="0" applyNumberFormat="1" applyFont="1" applyFill="1" applyBorder="1" applyAlignment="1">
      <alignment horizontal="center" vertical="center"/>
    </xf>
    <xf numFmtId="3" fontId="13" fillId="45" borderId="10" xfId="0" applyNumberFormat="1" applyFont="1" applyFill="1" applyBorder="1" applyAlignment="1">
      <alignment horizontal="center" vertical="center" wrapText="1"/>
    </xf>
    <xf numFmtId="0" fontId="20" fillId="26" borderId="3" xfId="0" applyFont="1" applyFill="1" applyBorder="1" applyAlignment="1">
      <alignment horizontal="center" vertical="center" wrapText="1"/>
    </xf>
    <xf numFmtId="164" fontId="11" fillId="27" borderId="3" xfId="5" applyFont="1" applyFill="1" applyBorder="1" applyAlignment="1">
      <alignment horizontal="center" vertical="center" wrapText="1"/>
    </xf>
    <xf numFmtId="164" fontId="12" fillId="27" borderId="3" xfId="5" applyFont="1" applyFill="1" applyBorder="1" applyAlignment="1">
      <alignment horizontal="center" vertical="center" wrapText="1"/>
    </xf>
    <xf numFmtId="164" fontId="5" fillId="28" borderId="3" xfId="5" applyFont="1" applyFill="1" applyBorder="1" applyAlignment="1">
      <alignment horizontal="center" vertical="center" wrapText="1"/>
    </xf>
    <xf numFmtId="0" fontId="20" fillId="22" borderId="3" xfId="0" applyFont="1" applyFill="1" applyBorder="1" applyAlignment="1">
      <alignment vertical="center" wrapText="1"/>
    </xf>
    <xf numFmtId="3" fontId="11" fillId="27" borderId="3" xfId="0" applyNumberFormat="1" applyFont="1" applyFill="1" applyBorder="1" applyAlignment="1">
      <alignment horizontal="center" vertical="center" wrapText="1"/>
    </xf>
    <xf numFmtId="3" fontId="20" fillId="29" borderId="3" xfId="0" applyNumberFormat="1" applyFont="1" applyFill="1" applyBorder="1" applyAlignment="1" applyProtection="1">
      <alignment horizontal="center" vertical="center" wrapText="1"/>
      <protection locked="0"/>
    </xf>
    <xf numFmtId="3" fontId="20" fillId="31" borderId="3" xfId="0" applyNumberFormat="1" applyFont="1" applyFill="1" applyBorder="1" applyAlignment="1">
      <alignment horizontal="center" vertical="center" wrapText="1"/>
    </xf>
    <xf numFmtId="0" fontId="20" fillId="4" borderId="4" xfId="0" applyFont="1" applyFill="1" applyBorder="1" applyAlignment="1">
      <alignment vertical="center" wrapText="1"/>
    </xf>
    <xf numFmtId="3" fontId="5" fillId="46" borderId="4" xfId="0" applyNumberFormat="1" applyFont="1" applyFill="1" applyBorder="1" applyAlignment="1">
      <alignment horizontal="center" vertical="center" wrapText="1"/>
    </xf>
    <xf numFmtId="9" fontId="5" fillId="16" borderId="4" xfId="0" applyNumberFormat="1" applyFont="1" applyFill="1" applyBorder="1" applyAlignment="1">
      <alignment horizontal="left" vertical="center" wrapText="1"/>
    </xf>
    <xf numFmtId="9" fontId="5" fillId="17" borderId="4" xfId="10" applyFont="1" applyFill="1" applyBorder="1" applyAlignment="1">
      <alignment horizontal="left" vertical="center" wrapText="1"/>
    </xf>
    <xf numFmtId="9" fontId="5" fillId="18" borderId="4" xfId="10" applyFont="1" applyFill="1" applyBorder="1" applyAlignment="1">
      <alignment horizontal="center" vertical="center" wrapText="1"/>
    </xf>
    <xf numFmtId="9" fontId="5" fillId="17" borderId="4" xfId="10" applyFont="1" applyFill="1" applyBorder="1" applyAlignment="1" applyProtection="1">
      <alignment horizontal="left" vertical="center" wrapText="1"/>
      <protection locked="0"/>
    </xf>
    <xf numFmtId="9" fontId="12" fillId="4" borderId="4" xfId="10" applyFont="1" applyFill="1" applyBorder="1" applyAlignment="1">
      <alignment horizontal="center" vertical="center" wrapText="1"/>
    </xf>
    <xf numFmtId="3" fontId="11" fillId="7" borderId="4" xfId="10" applyNumberFormat="1" applyFont="1" applyFill="1" applyBorder="1" applyAlignment="1">
      <alignment horizontal="center" vertical="center"/>
    </xf>
    <xf numFmtId="3" fontId="5" fillId="17" borderId="4" xfId="10" applyNumberFormat="1" applyFont="1" applyFill="1" applyBorder="1" applyAlignment="1" applyProtection="1">
      <alignment horizontal="left" vertical="center" wrapText="1"/>
      <protection locked="0"/>
    </xf>
    <xf numFmtId="3" fontId="5" fillId="17" borderId="4" xfId="10" applyNumberFormat="1" applyFont="1" applyFill="1" applyBorder="1" applyAlignment="1">
      <alignment horizontal="left" vertical="center" wrapText="1"/>
    </xf>
    <xf numFmtId="3" fontId="12" fillId="4" borderId="4" xfId="10" applyNumberFormat="1" applyFont="1" applyFill="1" applyBorder="1" applyAlignment="1">
      <alignment horizontal="center" vertical="center" wrapText="1"/>
    </xf>
    <xf numFmtId="3" fontId="12" fillId="17" borderId="4" xfId="0" applyNumberFormat="1" applyFont="1" applyFill="1" applyBorder="1" applyAlignment="1">
      <alignment horizontal="center" vertical="center" wrapText="1"/>
    </xf>
    <xf numFmtId="3" fontId="5" fillId="17" borderId="4" xfId="10" applyNumberFormat="1" applyFont="1" applyFill="1" applyBorder="1" applyAlignment="1">
      <alignment horizontal="center" vertical="center" wrapText="1"/>
    </xf>
    <xf numFmtId="3" fontId="5" fillId="18" borderId="4" xfId="10" applyNumberFormat="1"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4" borderId="4" xfId="0" applyFont="1" applyFill="1" applyBorder="1" applyAlignment="1">
      <alignment horizontal="center" vertical="center" wrapText="1"/>
    </xf>
    <xf numFmtId="9" fontId="12" fillId="7" borderId="4" xfId="0" applyNumberFormat="1" applyFont="1" applyFill="1" applyBorder="1" applyAlignment="1">
      <alignment horizontal="center" vertical="center" wrapText="1"/>
    </xf>
    <xf numFmtId="9" fontId="5" fillId="7" borderId="4" xfId="0" applyNumberFormat="1" applyFont="1" applyFill="1" applyBorder="1" applyAlignment="1">
      <alignment horizontal="center" vertical="center" wrapText="1"/>
    </xf>
    <xf numFmtId="0" fontId="5" fillId="47" borderId="4" xfId="0" applyFont="1" applyFill="1" applyBorder="1" applyAlignment="1">
      <alignment horizontal="center" vertical="center" wrapText="1"/>
    </xf>
    <xf numFmtId="3" fontId="4" fillId="17" borderId="4" xfId="0" applyNumberFormat="1" applyFont="1" applyFill="1" applyBorder="1" applyAlignment="1">
      <alignment horizontal="left" vertical="center" wrapText="1"/>
    </xf>
    <xf numFmtId="0" fontId="4" fillId="17" borderId="4" xfId="0" applyFont="1" applyFill="1" applyBorder="1" applyAlignment="1" applyProtection="1">
      <alignment horizontal="center" vertical="center" wrapText="1"/>
      <protection locked="0"/>
    </xf>
    <xf numFmtId="0" fontId="4" fillId="17" borderId="4" xfId="0" applyFont="1" applyFill="1" applyBorder="1" applyAlignment="1">
      <alignment horizontal="center" vertical="center" wrapText="1"/>
    </xf>
    <xf numFmtId="3" fontId="5" fillId="17" borderId="4" xfId="0" applyNumberFormat="1" applyFont="1" applyFill="1" applyBorder="1" applyAlignment="1" applyProtection="1">
      <alignment horizontal="justify" vertical="center" wrapText="1"/>
      <protection locked="0"/>
    </xf>
    <xf numFmtId="3" fontId="17" fillId="4" borderId="4" xfId="0" applyNumberFormat="1" applyFont="1" applyFill="1" applyBorder="1" applyAlignment="1">
      <alignment horizontal="center" vertical="center" wrapText="1"/>
    </xf>
    <xf numFmtId="0" fontId="5" fillId="11" borderId="4" xfId="0" applyFont="1" applyFill="1" applyBorder="1" applyAlignment="1">
      <alignment vertical="center" wrapText="1"/>
    </xf>
    <xf numFmtId="3" fontId="17" fillId="11" borderId="4" xfId="0" applyNumberFormat="1" applyFont="1" applyFill="1" applyBorder="1" applyAlignment="1">
      <alignment horizontal="center" vertical="center" wrapText="1"/>
    </xf>
    <xf numFmtId="1" fontId="12" fillId="7" borderId="4" xfId="0" applyNumberFormat="1" applyFont="1" applyFill="1" applyBorder="1" applyAlignment="1">
      <alignment horizontal="center" vertical="center" wrapText="1"/>
    </xf>
    <xf numFmtId="1" fontId="11" fillId="7" borderId="4" xfId="0" applyNumberFormat="1" applyFont="1" applyFill="1" applyBorder="1" applyAlignment="1">
      <alignment horizontal="center" vertical="center" wrapText="1"/>
    </xf>
    <xf numFmtId="1" fontId="5" fillId="6" borderId="4" xfId="0" applyNumberFormat="1" applyFont="1" applyFill="1" applyBorder="1" applyAlignment="1">
      <alignment horizontal="center" vertical="center" wrapText="1"/>
    </xf>
    <xf numFmtId="3" fontId="5" fillId="32" borderId="4" xfId="0" applyNumberFormat="1" applyFont="1" applyFill="1" applyBorder="1" applyAlignment="1">
      <alignment horizontal="center" vertical="center" wrapText="1"/>
    </xf>
    <xf numFmtId="0" fontId="5" fillId="49" borderId="4" xfId="0" applyFont="1" applyFill="1" applyBorder="1" applyAlignment="1">
      <alignment horizontal="center" vertical="center" wrapText="1"/>
    </xf>
    <xf numFmtId="3" fontId="5" fillId="17" borderId="4" xfId="0" applyNumberFormat="1" applyFont="1" applyFill="1" applyBorder="1" applyAlignment="1" applyProtection="1">
      <alignment horizontal="center" vertical="top" wrapText="1"/>
      <protection locked="0"/>
    </xf>
    <xf numFmtId="174" fontId="11" fillId="7" borderId="4" xfId="8" applyNumberFormat="1" applyFont="1" applyFill="1" applyBorder="1" applyAlignment="1">
      <alignment horizontal="center" vertical="center" wrapText="1"/>
    </xf>
    <xf numFmtId="0" fontId="5" fillId="35" borderId="4" xfId="0" applyFont="1" applyFill="1" applyBorder="1" applyAlignment="1">
      <alignment horizontal="center" vertical="center" wrapText="1"/>
    </xf>
    <xf numFmtId="167" fontId="5" fillId="4" borderId="4" xfId="8" applyNumberFormat="1" applyFont="1" applyFill="1" applyBorder="1" applyAlignment="1">
      <alignment horizontal="center" vertical="center" wrapText="1"/>
    </xf>
    <xf numFmtId="9" fontId="5" fillId="22" borderId="4" xfId="0" applyNumberFormat="1" applyFont="1" applyFill="1" applyBorder="1" applyAlignment="1">
      <alignment horizontal="center" vertical="center" wrapText="1"/>
    </xf>
    <xf numFmtId="9" fontId="5" fillId="32" borderId="4" xfId="0" applyNumberFormat="1" applyFont="1" applyFill="1" applyBorder="1" applyAlignment="1">
      <alignment horizontal="center" vertical="center" wrapText="1"/>
    </xf>
    <xf numFmtId="9" fontId="3" fillId="18" borderId="4" xfId="4" applyNumberFormat="1" applyFill="1" applyBorder="1" applyAlignment="1">
      <alignment horizontal="center" vertical="center" wrapText="1"/>
    </xf>
    <xf numFmtId="0" fontId="5" fillId="48" borderId="4" xfId="0" applyFont="1" applyFill="1" applyBorder="1" applyAlignment="1">
      <alignment horizontal="center" vertical="center" wrapText="1"/>
    </xf>
    <xf numFmtId="0" fontId="5" fillId="42" borderId="4" xfId="0" applyFont="1" applyFill="1" applyBorder="1" applyAlignment="1">
      <alignment horizontal="center" vertical="center" wrapText="1"/>
    </xf>
    <xf numFmtId="3" fontId="28" fillId="17" borderId="4" xfId="0" applyNumberFormat="1" applyFont="1" applyFill="1" applyBorder="1" applyAlignment="1">
      <alignment horizontal="justify" vertical="center" wrapText="1"/>
    </xf>
    <xf numFmtId="3" fontId="5" fillId="17" borderId="4" xfId="0" applyNumberFormat="1" applyFont="1" applyFill="1" applyBorder="1" applyAlignment="1">
      <alignment horizontal="justify" vertical="center" wrapText="1"/>
    </xf>
    <xf numFmtId="167" fontId="13" fillId="15" borderId="4" xfId="0" applyNumberFormat="1" applyFont="1" applyFill="1" applyBorder="1" applyAlignment="1">
      <alignment horizontal="center" vertical="center" wrapText="1"/>
    </xf>
    <xf numFmtId="0" fontId="5" fillId="22" borderId="4" xfId="0" applyFont="1" applyFill="1" applyBorder="1" applyAlignment="1">
      <alignment horizontal="justify" vertical="center" wrapText="1"/>
    </xf>
    <xf numFmtId="3" fontId="32" fillId="17" borderId="4" xfId="0" applyNumberFormat="1" applyFont="1" applyFill="1" applyBorder="1" applyAlignment="1">
      <alignment horizontal="justify" vertical="center" wrapText="1"/>
    </xf>
    <xf numFmtId="0" fontId="0" fillId="17" borderId="0" xfId="0" applyFill="1" applyAlignment="1">
      <alignment vertical="top" wrapText="1"/>
    </xf>
    <xf numFmtId="0" fontId="3" fillId="18" borderId="4" xfId="4" applyFill="1" applyBorder="1" applyAlignment="1">
      <alignment horizontal="center" vertical="center"/>
    </xf>
    <xf numFmtId="0" fontId="5" fillId="50" borderId="4" xfId="0" applyFont="1" applyFill="1" applyBorder="1" applyAlignment="1">
      <alignment horizontal="center" vertical="center" wrapText="1"/>
    </xf>
    <xf numFmtId="0" fontId="5" fillId="22" borderId="4" xfId="0" applyFont="1" applyFill="1" applyBorder="1" applyAlignment="1">
      <alignment vertical="center" wrapText="1"/>
    </xf>
    <xf numFmtId="9" fontId="33" fillId="16" borderId="4" xfId="0" applyNumberFormat="1" applyFont="1" applyFill="1" applyBorder="1" applyAlignment="1">
      <alignment horizontal="justify" vertical="center" wrapText="1"/>
    </xf>
    <xf numFmtId="1" fontId="5" fillId="4" borderId="4" xfId="0" applyNumberFormat="1" applyFont="1" applyFill="1" applyBorder="1" applyAlignment="1">
      <alignment horizontal="center" vertical="center" wrapText="1"/>
    </xf>
    <xf numFmtId="0" fontId="5" fillId="4" borderId="4" xfId="10" applyNumberFormat="1" applyFont="1" applyFill="1" applyBorder="1" applyAlignment="1">
      <alignment horizontal="center" vertical="center" wrapText="1"/>
    </xf>
    <xf numFmtId="9" fontId="5" fillId="17" borderId="4" xfId="10" applyFont="1" applyFill="1" applyBorder="1" applyAlignment="1" applyProtection="1">
      <alignment horizontal="justify" vertical="center" wrapText="1"/>
      <protection locked="0"/>
    </xf>
    <xf numFmtId="0" fontId="5" fillId="51" borderId="4" xfId="0" applyFont="1" applyFill="1" applyBorder="1" applyAlignment="1">
      <alignment horizontal="center" vertical="center" wrapText="1"/>
    </xf>
    <xf numFmtId="0" fontId="11" fillId="27" borderId="4" xfId="0" applyFont="1" applyFill="1" applyBorder="1" applyAlignment="1">
      <alignment vertical="center" wrapText="1"/>
    </xf>
    <xf numFmtId="1" fontId="34" fillId="7" borderId="4" xfId="0" applyNumberFormat="1" applyFont="1" applyFill="1" applyBorder="1" applyAlignment="1">
      <alignment horizontal="center" vertical="center" wrapText="1"/>
    </xf>
    <xf numFmtId="3" fontId="35" fillId="7" borderId="3" xfId="0" applyNumberFormat="1" applyFont="1" applyFill="1" applyBorder="1" applyAlignment="1">
      <alignment horizontal="justify" vertical="center" wrapText="1"/>
    </xf>
    <xf numFmtId="9" fontId="34" fillId="17" borderId="4" xfId="10" applyFont="1" applyFill="1" applyBorder="1" applyAlignment="1">
      <alignment horizontal="left" vertical="center" wrapText="1"/>
    </xf>
    <xf numFmtId="3" fontId="35" fillId="17" borderId="3" xfId="0" applyNumberFormat="1" applyFont="1" applyFill="1" applyBorder="1" applyAlignment="1">
      <alignment horizontal="justify" vertical="center" wrapText="1"/>
    </xf>
    <xf numFmtId="0" fontId="11" fillId="7" borderId="4" xfId="10" applyNumberFormat="1" applyFont="1" applyFill="1" applyBorder="1" applyAlignment="1">
      <alignment horizontal="center" vertical="center" wrapText="1"/>
    </xf>
    <xf numFmtId="3" fontId="11" fillId="7" borderId="4" xfId="0" applyNumberFormat="1" applyFont="1" applyFill="1" applyBorder="1" applyAlignment="1">
      <alignment horizontal="justify" vertical="center" wrapText="1"/>
    </xf>
    <xf numFmtId="9" fontId="11" fillId="7" borderId="4" xfId="10" applyFont="1" applyFill="1" applyBorder="1" applyAlignment="1" applyProtection="1">
      <alignment horizontal="justify" vertical="center" wrapText="1"/>
      <protection locked="0"/>
    </xf>
    <xf numFmtId="9" fontId="11" fillId="7" borderId="4" xfId="10" applyFont="1" applyFill="1" applyBorder="1" applyAlignment="1" applyProtection="1">
      <alignment horizontal="center" vertical="center" wrapText="1"/>
      <protection locked="0"/>
    </xf>
    <xf numFmtId="9" fontId="11" fillId="17" borderId="4" xfId="10" applyFont="1" applyFill="1" applyBorder="1" applyAlignment="1" applyProtection="1">
      <alignment horizontal="justify" vertical="center" wrapText="1"/>
      <protection locked="0"/>
    </xf>
    <xf numFmtId="9" fontId="11" fillId="17" borderId="4" xfId="10" applyFont="1" applyFill="1" applyBorder="1" applyAlignment="1">
      <alignment horizontal="justify" vertical="center" wrapText="1"/>
    </xf>
    <xf numFmtId="9" fontId="11" fillId="7" borderId="4" xfId="10" applyFont="1" applyFill="1" applyBorder="1" applyAlignment="1">
      <alignment horizontal="justify" vertical="center" wrapText="1"/>
    </xf>
    <xf numFmtId="3" fontId="11" fillId="7" borderId="4" xfId="0" applyNumberFormat="1" applyFont="1" applyFill="1" applyBorder="1" applyAlignment="1" applyProtection="1">
      <alignment horizontal="justify" vertical="center" wrapText="1"/>
      <protection locked="0"/>
    </xf>
    <xf numFmtId="9" fontId="11" fillId="17" borderId="4" xfId="10" applyFont="1" applyFill="1" applyBorder="1" applyAlignment="1">
      <alignment horizontal="center" vertical="center" wrapText="1"/>
    </xf>
    <xf numFmtId="3" fontId="33" fillId="16" borderId="4" xfId="0" applyNumberFormat="1" applyFont="1" applyFill="1" applyBorder="1" applyAlignment="1">
      <alignment horizontal="justify" vertical="center" wrapText="1"/>
    </xf>
    <xf numFmtId="0" fontId="3" fillId="18" borderId="0" xfId="4" applyFill="1"/>
    <xf numFmtId="3" fontId="33" fillId="16" borderId="4" xfId="0" applyNumberFormat="1" applyFont="1" applyFill="1" applyBorder="1" applyAlignment="1" applyProtection="1">
      <alignment horizontal="justify" vertical="center" wrapText="1"/>
      <protection locked="0"/>
    </xf>
    <xf numFmtId="3" fontId="35" fillId="7" borderId="4" xfId="0" applyNumberFormat="1" applyFont="1" applyFill="1" applyBorder="1" applyAlignment="1">
      <alignment horizontal="center" vertical="center" wrapText="1"/>
    </xf>
    <xf numFmtId="3" fontId="35" fillId="7" borderId="4" xfId="0" applyNumberFormat="1" applyFont="1" applyFill="1" applyBorder="1" applyAlignment="1">
      <alignment horizontal="center" vertical="center"/>
    </xf>
    <xf numFmtId="3" fontId="17" fillId="17" borderId="4" xfId="0" applyNumberFormat="1" applyFont="1" applyFill="1" applyBorder="1" applyAlignment="1" applyProtection="1">
      <alignment horizontal="left" vertical="center" wrapText="1"/>
      <protection locked="0"/>
    </xf>
    <xf numFmtId="171" fontId="12" fillId="7" borderId="4" xfId="5" applyNumberFormat="1" applyFont="1" applyFill="1" applyBorder="1" applyAlignment="1">
      <alignment horizontal="center" vertical="center" wrapText="1"/>
    </xf>
    <xf numFmtId="9" fontId="13" fillId="17" borderId="4" xfId="10" applyFont="1" applyFill="1" applyBorder="1" applyAlignment="1" applyProtection="1">
      <alignment horizontal="center" vertical="center" wrapText="1"/>
      <protection locked="0"/>
    </xf>
    <xf numFmtId="0" fontId="31" fillId="17" borderId="0" xfId="0" applyFont="1" applyFill="1" applyAlignment="1">
      <alignment vertical="top" wrapText="1"/>
    </xf>
    <xf numFmtId="0" fontId="5" fillId="52" borderId="4" xfId="0" applyFont="1" applyFill="1" applyBorder="1" applyAlignment="1">
      <alignment horizontal="center" vertical="center" wrapText="1"/>
    </xf>
    <xf numFmtId="9" fontId="13" fillId="29" borderId="4" xfId="10" applyFont="1" applyFill="1" applyBorder="1" applyAlignment="1" applyProtection="1">
      <alignment horizontal="center" vertical="center" wrapText="1"/>
      <protection locked="0"/>
    </xf>
    <xf numFmtId="3" fontId="3" fillId="17" borderId="4" xfId="9" applyNumberFormat="1" applyFill="1" applyBorder="1" applyAlignment="1" applyProtection="1">
      <alignment horizontal="center" vertical="center" wrapText="1"/>
      <protection locked="0"/>
    </xf>
    <xf numFmtId="3" fontId="5" fillId="53" borderId="4" xfId="0" applyNumberFormat="1" applyFont="1" applyFill="1" applyBorder="1" applyAlignment="1">
      <alignment horizontal="center" vertical="center" wrapText="1"/>
    </xf>
    <xf numFmtId="164" fontId="12" fillId="7" borderId="4" xfId="5" applyFont="1" applyFill="1" applyBorder="1" applyAlignment="1" applyProtection="1">
      <alignment horizontal="center" vertical="center" wrapText="1"/>
      <protection locked="0"/>
    </xf>
    <xf numFmtId="9" fontId="5" fillId="17" borderId="4" xfId="10" applyFont="1" applyFill="1" applyBorder="1" applyAlignment="1" applyProtection="1">
      <alignment horizontal="left" vertical="top" wrapText="1"/>
      <protection locked="0"/>
    </xf>
    <xf numFmtId="3" fontId="5" fillId="54" borderId="4" xfId="0" applyNumberFormat="1" applyFont="1" applyFill="1" applyBorder="1" applyAlignment="1">
      <alignment horizontal="center" vertical="center" wrapText="1"/>
    </xf>
    <xf numFmtId="10" fontId="5" fillId="4" borderId="4" xfId="0" applyNumberFormat="1" applyFont="1" applyFill="1" applyBorder="1" applyAlignment="1">
      <alignment horizontal="center" vertical="center" wrapText="1"/>
    </xf>
    <xf numFmtId="0" fontId="5" fillId="22" borderId="3" xfId="0" applyFont="1" applyFill="1" applyBorder="1" applyAlignment="1">
      <alignment vertical="center" wrapText="1"/>
    </xf>
    <xf numFmtId="9" fontId="11" fillId="27" borderId="4" xfId="10" applyFont="1" applyFill="1" applyBorder="1" applyAlignment="1">
      <alignment horizontal="center" vertical="center" wrapText="1"/>
    </xf>
    <xf numFmtId="3" fontId="36" fillId="17" borderId="4" xfId="0" applyNumberFormat="1" applyFont="1" applyFill="1" applyBorder="1" applyAlignment="1">
      <alignment horizontal="justify" vertical="top" wrapText="1"/>
    </xf>
    <xf numFmtId="0" fontId="5" fillId="17" borderId="4" xfId="0" applyFont="1" applyFill="1" applyBorder="1" applyAlignment="1" applyProtection="1">
      <alignment horizontal="justify" vertical="top" wrapText="1"/>
      <protection locked="0"/>
    </xf>
    <xf numFmtId="0" fontId="4" fillId="17" borderId="4" xfId="0" applyFont="1" applyFill="1" applyBorder="1" applyAlignment="1">
      <alignment horizontal="left" vertical="center" wrapText="1"/>
    </xf>
    <xf numFmtId="9" fontId="5" fillId="22" borderId="4" xfId="10" applyFont="1" applyFill="1" applyBorder="1" applyAlignment="1">
      <alignment horizontal="center" vertical="center" wrapText="1"/>
    </xf>
    <xf numFmtId="9" fontId="5" fillId="22" borderId="4" xfId="2" applyFont="1" applyFill="1" applyBorder="1" applyAlignment="1">
      <alignment horizontal="center" vertical="center" wrapText="1"/>
    </xf>
    <xf numFmtId="0" fontId="11" fillId="27" borderId="3" xfId="0" applyFont="1" applyFill="1" applyBorder="1" applyAlignment="1">
      <alignment vertical="center" wrapText="1"/>
    </xf>
    <xf numFmtId="3" fontId="11" fillId="7" borderId="11" xfId="0" applyNumberFormat="1" applyFont="1" applyFill="1" applyBorder="1" applyAlignment="1">
      <alignment horizontal="center" vertical="center" wrapText="1"/>
    </xf>
    <xf numFmtId="4" fontId="11" fillId="7" borderId="4" xfId="0" applyNumberFormat="1" applyFont="1" applyFill="1" applyBorder="1" applyAlignment="1">
      <alignment horizontal="center" vertical="center" wrapText="1"/>
    </xf>
    <xf numFmtId="3" fontId="35" fillId="7" borderId="4" xfId="0" applyNumberFormat="1" applyFont="1" applyFill="1" applyBorder="1" applyAlignment="1">
      <alignment horizontal="left" vertical="center" wrapText="1"/>
    </xf>
    <xf numFmtId="0" fontId="11" fillId="7" borderId="4" xfId="0" applyFont="1" applyFill="1" applyBorder="1" applyAlignment="1" applyProtection="1">
      <alignment horizontal="justify" vertical="top" wrapText="1"/>
      <protection locked="0"/>
    </xf>
    <xf numFmtId="0" fontId="6" fillId="17" borderId="4" xfId="0" applyFont="1" applyFill="1" applyBorder="1" applyAlignment="1">
      <alignment horizontal="left" vertical="center" wrapText="1"/>
    </xf>
    <xf numFmtId="0" fontId="19" fillId="17" borderId="4" xfId="9" applyFont="1" applyFill="1" applyBorder="1" applyAlignment="1">
      <alignment horizontal="center" vertical="center" wrapText="1"/>
    </xf>
    <xf numFmtId="0" fontId="19" fillId="7" borderId="4" xfId="9" applyFont="1" applyFill="1" applyBorder="1" applyAlignment="1">
      <alignment horizontal="center" vertical="center" wrapText="1"/>
    </xf>
    <xf numFmtId="168" fontId="5" fillId="14" borderId="6" xfId="0" applyNumberFormat="1" applyFont="1" applyFill="1" applyBorder="1" applyAlignment="1">
      <alignment horizontal="center" vertical="center" wrapText="1"/>
    </xf>
    <xf numFmtId="0" fontId="5" fillId="22" borderId="6" xfId="0" applyFont="1" applyFill="1" applyBorder="1" applyAlignment="1">
      <alignment horizontal="center" vertical="center" wrapText="1"/>
    </xf>
    <xf numFmtId="167" fontId="5" fillId="4" borderId="6" xfId="8" applyNumberFormat="1" applyFont="1" applyFill="1" applyBorder="1" applyAlignment="1">
      <alignment horizontal="center" vertical="center" wrapText="1"/>
    </xf>
    <xf numFmtId="3" fontId="5" fillId="16" borderId="6" xfId="0" applyNumberFormat="1" applyFont="1" applyFill="1" applyBorder="1" applyAlignment="1">
      <alignment horizontal="center" vertical="center" wrapText="1"/>
    </xf>
    <xf numFmtId="3" fontId="11" fillId="27" borderId="6" xfId="0" applyNumberFormat="1" applyFont="1" applyFill="1" applyBorder="1" applyAlignment="1">
      <alignment horizontal="center" vertical="center" wrapText="1"/>
    </xf>
    <xf numFmtId="3" fontId="11" fillId="7" borderId="6" xfId="0" applyNumberFormat="1" applyFont="1" applyFill="1" applyBorder="1" applyAlignment="1">
      <alignment horizontal="center" vertical="center"/>
    </xf>
    <xf numFmtId="3" fontId="11" fillId="7" borderId="6" xfId="0" applyNumberFormat="1" applyFont="1" applyFill="1" applyBorder="1" applyAlignment="1">
      <alignment horizontal="center" vertical="center" wrapText="1"/>
    </xf>
    <xf numFmtId="3" fontId="13" fillId="42" borderId="6" xfId="0" applyNumberFormat="1" applyFont="1" applyFill="1" applyBorder="1" applyAlignment="1">
      <alignment horizontal="center" vertical="center" wrapText="1"/>
    </xf>
    <xf numFmtId="3" fontId="28" fillId="42" borderId="6" xfId="0" applyNumberFormat="1" applyFont="1" applyFill="1" applyBorder="1" applyAlignment="1">
      <alignment horizontal="justify" vertical="center" wrapText="1"/>
    </xf>
    <xf numFmtId="3" fontId="28" fillId="17" borderId="6" xfId="0" applyNumberFormat="1" applyFont="1" applyFill="1" applyBorder="1" applyAlignment="1">
      <alignment horizontal="justify" vertical="center" wrapText="1"/>
    </xf>
    <xf numFmtId="4" fontId="5" fillId="4" borderId="6" xfId="0" applyNumberFormat="1" applyFont="1" applyFill="1" applyBorder="1" applyAlignment="1">
      <alignment horizontal="center" vertical="center" wrapText="1"/>
    </xf>
    <xf numFmtId="3" fontId="5" fillId="42" borderId="3" xfId="0" applyNumberFormat="1" applyFont="1" applyFill="1" applyBorder="1" applyAlignment="1">
      <alignment vertical="center" wrapText="1"/>
    </xf>
    <xf numFmtId="43" fontId="12" fillId="7" borderId="4" xfId="8" applyNumberFormat="1" applyFont="1" applyFill="1" applyBorder="1" applyAlignment="1">
      <alignment horizontal="center" vertical="center" wrapText="1"/>
    </xf>
    <xf numFmtId="164" fontId="11" fillId="7" borderId="4" xfId="1" applyFont="1" applyFill="1" applyBorder="1" applyAlignment="1">
      <alignment horizontal="center" vertical="center" wrapText="1"/>
    </xf>
    <xf numFmtId="9" fontId="11" fillId="7" borderId="0" xfId="0" applyNumberFormat="1" applyFont="1" applyFill="1" applyAlignment="1">
      <alignment horizontal="center" vertical="center" wrapText="1"/>
    </xf>
    <xf numFmtId="0" fontId="5" fillId="55" borderId="4" xfId="0" applyFont="1" applyFill="1" applyBorder="1" applyAlignment="1">
      <alignment horizontal="center" vertical="center" wrapText="1"/>
    </xf>
    <xf numFmtId="0" fontId="6" fillId="7" borderId="0" xfId="0" applyFont="1" applyFill="1" applyAlignment="1">
      <alignment horizontal="center" vertical="center"/>
    </xf>
    <xf numFmtId="10" fontId="13" fillId="16" borderId="4" xfId="10" applyNumberFormat="1" applyFont="1" applyFill="1" applyBorder="1" applyAlignment="1">
      <alignment horizontal="center" vertical="center" wrapText="1"/>
    </xf>
    <xf numFmtId="9" fontId="4" fillId="3" borderId="0" xfId="10" applyFont="1" applyFill="1" applyAlignment="1">
      <alignment horizontal="center" vertical="center"/>
    </xf>
    <xf numFmtId="10" fontId="4" fillId="3" borderId="0" xfId="2" applyNumberFormat="1" applyFont="1" applyFill="1" applyAlignment="1">
      <alignment horizontal="center" vertical="center"/>
    </xf>
    <xf numFmtId="10" fontId="11" fillId="7" borderId="3" xfId="10" applyNumberFormat="1" applyFont="1" applyFill="1" applyBorder="1" applyAlignment="1">
      <alignment horizontal="center" vertical="center" wrapText="1"/>
    </xf>
    <xf numFmtId="4" fontId="11" fillId="27" borderId="4" xfId="0" applyNumberFormat="1" applyFont="1" applyFill="1" applyBorder="1" applyAlignment="1">
      <alignment horizontal="center" vertical="center" wrapText="1"/>
    </xf>
    <xf numFmtId="9" fontId="11" fillId="7" borderId="4" xfId="2" applyFont="1" applyFill="1" applyBorder="1" applyAlignment="1" applyProtection="1">
      <alignment horizontal="center" vertical="center" wrapText="1"/>
      <protection locked="0"/>
    </xf>
    <xf numFmtId="10" fontId="11" fillId="7" borderId="4" xfId="2" applyNumberFormat="1" applyFont="1" applyFill="1" applyBorder="1" applyAlignment="1" applyProtection="1">
      <alignment horizontal="center" vertical="center" wrapText="1"/>
      <protection locked="0"/>
    </xf>
    <xf numFmtId="3" fontId="37" fillId="7" borderId="4" xfId="0" applyNumberFormat="1" applyFont="1" applyFill="1" applyBorder="1" applyAlignment="1">
      <alignment horizontal="center" vertical="center" wrapText="1"/>
    </xf>
    <xf numFmtId="173" fontId="11" fillId="7" borderId="4" xfId="0" applyNumberFormat="1" applyFont="1" applyFill="1" applyBorder="1" applyAlignment="1">
      <alignment horizontal="center" vertical="center" wrapText="1"/>
    </xf>
    <xf numFmtId="9" fontId="11" fillId="27" borderId="11" xfId="10" applyFont="1" applyFill="1" applyBorder="1" applyAlignment="1">
      <alignment horizontal="center" vertical="center" wrapText="1"/>
    </xf>
    <xf numFmtId="169" fontId="11" fillId="27" borderId="4" xfId="10" applyNumberFormat="1" applyFont="1" applyFill="1" applyBorder="1" applyAlignment="1">
      <alignment horizontal="center" vertical="center" wrapText="1"/>
    </xf>
    <xf numFmtId="4" fontId="11" fillId="7" borderId="6" xfId="0" applyNumberFormat="1" applyFont="1" applyFill="1" applyBorder="1" applyAlignment="1">
      <alignment horizontal="center" vertical="center" wrapText="1"/>
    </xf>
    <xf numFmtId="3" fontId="11" fillId="7" borderId="6" xfId="0" applyNumberFormat="1" applyFont="1" applyFill="1" applyBorder="1" applyAlignment="1" applyProtection="1">
      <alignment horizontal="center" vertical="center" wrapText="1"/>
      <protection locked="0"/>
    </xf>
    <xf numFmtId="9" fontId="11" fillId="7" borderId="4" xfId="2" applyFont="1" applyFill="1" applyBorder="1" applyAlignment="1">
      <alignment horizontal="center" vertical="center" wrapText="1"/>
    </xf>
    <xf numFmtId="2" fontId="11" fillId="27" borderId="4" xfId="0" applyNumberFormat="1" applyFont="1" applyFill="1" applyBorder="1" applyAlignment="1">
      <alignment horizontal="center" vertical="center" wrapText="1"/>
    </xf>
    <xf numFmtId="10" fontId="6" fillId="7" borderId="4" xfId="10" applyNumberFormat="1" applyFont="1" applyFill="1" applyBorder="1" applyAlignment="1">
      <alignment horizontal="center" vertical="center"/>
    </xf>
    <xf numFmtId="3" fontId="11" fillId="44" borderId="10" xfId="0" applyNumberFormat="1" applyFont="1" applyFill="1" applyBorder="1" applyAlignment="1">
      <alignment horizontal="center" vertical="center" wrapText="1"/>
    </xf>
    <xf numFmtId="1" fontId="11" fillId="27" borderId="4" xfId="0" applyNumberFormat="1" applyFont="1" applyFill="1" applyBorder="1" applyAlignment="1">
      <alignment horizontal="center" vertical="center" wrapText="1"/>
    </xf>
    <xf numFmtId="9" fontId="11" fillId="27" borderId="3" xfId="0" applyNumberFormat="1" applyFont="1" applyFill="1" applyBorder="1" applyAlignment="1">
      <alignment horizontal="center" vertical="center" wrapText="1"/>
    </xf>
    <xf numFmtId="3" fontId="11" fillId="7" borderId="5" xfId="0" applyNumberFormat="1" applyFont="1" applyFill="1" applyBorder="1" applyAlignment="1">
      <alignment horizontal="center" vertical="center" wrapText="1"/>
    </xf>
    <xf numFmtId="9" fontId="11" fillId="7" borderId="5" xfId="0" applyNumberFormat="1" applyFont="1" applyFill="1" applyBorder="1" applyAlignment="1">
      <alignment horizontal="center" vertical="center" wrapText="1"/>
    </xf>
    <xf numFmtId="3" fontId="11" fillId="44" borderId="9" xfId="0" applyNumberFormat="1" applyFont="1" applyFill="1" applyBorder="1" applyAlignment="1">
      <alignment horizontal="center" vertical="center" wrapText="1"/>
    </xf>
    <xf numFmtId="0" fontId="11" fillId="7" borderId="4" xfId="0" applyFont="1" applyFill="1" applyBorder="1" applyAlignment="1">
      <alignment horizontal="center" vertical="center"/>
    </xf>
    <xf numFmtId="10" fontId="11" fillId="7" borderId="4" xfId="0" applyNumberFormat="1" applyFont="1" applyFill="1" applyBorder="1" applyAlignment="1">
      <alignment horizontal="center" vertical="center" wrapText="1"/>
    </xf>
    <xf numFmtId="9" fontId="11" fillId="27" borderId="4" xfId="2" applyFont="1" applyFill="1" applyBorder="1" applyAlignment="1">
      <alignment horizontal="center" vertical="center" wrapText="1"/>
    </xf>
    <xf numFmtId="3" fontId="2" fillId="7" borderId="4" xfId="9" applyNumberFormat="1" applyFont="1" applyFill="1" applyBorder="1" applyAlignment="1">
      <alignment horizontal="center" vertical="center" wrapText="1"/>
    </xf>
    <xf numFmtId="9" fontId="2" fillId="27" borderId="3" xfId="9" applyNumberFormat="1" applyFont="1" applyFill="1" applyBorder="1" applyAlignment="1">
      <alignment horizontal="center" vertical="center" wrapText="1"/>
    </xf>
    <xf numFmtId="3" fontId="19" fillId="27" borderId="4" xfId="9" applyNumberFormat="1" applyFont="1" applyFill="1" applyBorder="1" applyAlignment="1">
      <alignment horizontal="center" vertical="center" wrapText="1"/>
    </xf>
    <xf numFmtId="9" fontId="11" fillId="7" borderId="5" xfId="0" applyNumberFormat="1" applyFont="1" applyFill="1" applyBorder="1" applyAlignment="1">
      <alignment horizontal="left" vertical="center" wrapText="1"/>
    </xf>
    <xf numFmtId="3" fontId="11" fillId="7" borderId="4" xfId="0" applyNumberFormat="1" applyFont="1" applyFill="1" applyBorder="1" applyAlignment="1">
      <alignment horizontal="left" vertical="center" wrapText="1"/>
    </xf>
    <xf numFmtId="3" fontId="11" fillId="27" borderId="4" xfId="0" applyNumberFormat="1" applyFont="1" applyFill="1" applyBorder="1" applyAlignment="1">
      <alignment horizontal="left" vertical="center" wrapText="1"/>
    </xf>
    <xf numFmtId="0" fontId="38" fillId="7" borderId="4" xfId="9" applyFont="1" applyFill="1" applyBorder="1" applyAlignment="1">
      <alignment horizontal="center" vertical="top" wrapText="1"/>
    </xf>
    <xf numFmtId="0" fontId="38" fillId="7" borderId="3" xfId="9" applyFont="1" applyFill="1" applyBorder="1" applyAlignment="1">
      <alignment horizontal="center" vertical="top" wrapText="1"/>
    </xf>
    <xf numFmtId="3" fontId="11" fillId="7" borderId="3" xfId="0" applyNumberFormat="1" applyFont="1" applyFill="1" applyBorder="1" applyAlignment="1">
      <alignment horizontal="left" vertical="center" wrapText="1"/>
    </xf>
    <xf numFmtId="3" fontId="11" fillId="7" borderId="4" xfId="0" applyNumberFormat="1" applyFont="1" applyFill="1" applyBorder="1" applyAlignment="1">
      <alignment horizontal="center" vertical="top" wrapText="1"/>
    </xf>
    <xf numFmtId="0" fontId="2" fillId="7" borderId="4" xfId="9" applyFont="1" applyFill="1" applyBorder="1" applyAlignment="1">
      <alignment horizontal="center" vertical="center" wrapText="1"/>
    </xf>
    <xf numFmtId="3" fontId="11" fillId="7" borderId="4" xfId="9" applyNumberFormat="1" applyFont="1" applyFill="1" applyBorder="1" applyAlignment="1">
      <alignment horizontal="center" vertical="center" wrapText="1"/>
    </xf>
    <xf numFmtId="9" fontId="11" fillId="27" borderId="5" xfId="0" applyNumberFormat="1" applyFont="1" applyFill="1" applyBorder="1" applyAlignment="1">
      <alignment horizontal="center" vertical="center" wrapText="1"/>
    </xf>
    <xf numFmtId="9" fontId="39" fillId="7" borderId="4" xfId="10" applyFont="1" applyFill="1" applyBorder="1" applyAlignment="1">
      <alignment horizontal="center" vertical="center" wrapText="1"/>
    </xf>
    <xf numFmtId="0" fontId="2" fillId="7" borderId="4" xfId="0" applyFont="1" applyFill="1" applyBorder="1" applyAlignment="1">
      <alignment vertical="center" wrapText="1"/>
    </xf>
    <xf numFmtId="3" fontId="40" fillId="7" borderId="4" xfId="9" applyNumberFormat="1" applyFont="1" applyFill="1" applyBorder="1" applyAlignment="1">
      <alignment horizontal="center" vertical="center" wrapText="1"/>
    </xf>
    <xf numFmtId="3" fontId="9" fillId="7" borderId="4" xfId="9" applyNumberFormat="1" applyFont="1" applyFill="1" applyBorder="1" applyAlignment="1">
      <alignment horizontal="center" vertical="center" wrapText="1"/>
    </xf>
    <xf numFmtId="9" fontId="2" fillId="7" borderId="4" xfId="9" applyNumberFormat="1" applyFont="1" applyFill="1" applyBorder="1" applyAlignment="1">
      <alignment horizontal="center" vertical="center" wrapText="1"/>
    </xf>
    <xf numFmtId="0" fontId="41" fillId="7" borderId="4" xfId="0" applyFont="1" applyFill="1" applyBorder="1" applyAlignment="1">
      <alignment horizontal="left" vertical="center" wrapText="1"/>
    </xf>
    <xf numFmtId="9" fontId="6" fillId="7" borderId="4" xfId="10" applyFont="1" applyFill="1" applyBorder="1" applyAlignment="1">
      <alignment horizontal="center" vertical="center" wrapText="1"/>
    </xf>
    <xf numFmtId="9" fontId="2" fillId="7" borderId="4" xfId="9" applyNumberFormat="1" applyFont="1" applyFill="1" applyBorder="1" applyAlignment="1">
      <alignment horizontal="left" vertical="center" wrapText="1"/>
    </xf>
    <xf numFmtId="0" fontId="2" fillId="7" borderId="4" xfId="9" applyFont="1" applyFill="1" applyBorder="1" applyAlignment="1">
      <alignment horizontal="left" vertical="top" wrapText="1"/>
    </xf>
    <xf numFmtId="0" fontId="42" fillId="7" borderId="4" xfId="9" applyFont="1" applyFill="1" applyBorder="1" applyAlignment="1">
      <alignment horizontal="center" vertical="center" wrapText="1"/>
    </xf>
    <xf numFmtId="9" fontId="19" fillId="7" borderId="4" xfId="9" applyNumberFormat="1" applyFont="1" applyFill="1" applyBorder="1" applyAlignment="1">
      <alignment horizontal="center" vertical="center" wrapText="1"/>
    </xf>
    <xf numFmtId="0" fontId="5" fillId="14" borderId="4" xfId="0" applyFont="1" applyFill="1" applyBorder="1" applyAlignment="1">
      <alignment horizontal="center" vertical="center" wrapText="1"/>
    </xf>
    <xf numFmtId="0" fontId="0" fillId="0" borderId="5" xfId="0" applyBorder="1"/>
    <xf numFmtId="0" fontId="0" fillId="0" borderId="6" xfId="0" applyBorder="1"/>
    <xf numFmtId="168" fontId="5" fillId="14" borderId="4" xfId="0" applyNumberFormat="1" applyFont="1" applyFill="1" applyBorder="1" applyAlignment="1">
      <alignment horizontal="center" vertical="center" wrapText="1"/>
    </xf>
    <xf numFmtId="168" fontId="11" fillId="7" borderId="4" xfId="0" applyNumberFormat="1" applyFont="1" applyFill="1" applyBorder="1" applyAlignment="1">
      <alignment horizontal="center" vertical="center" wrapText="1"/>
    </xf>
    <xf numFmtId="164" fontId="11" fillId="7" borderId="4" xfId="5" applyFont="1" applyFill="1" applyBorder="1" applyAlignment="1">
      <alignment horizontal="center" vertical="center" wrapText="1"/>
    </xf>
    <xf numFmtId="167" fontId="5" fillId="15" borderId="4" xfId="0" applyNumberFormat="1" applyFont="1" applyFill="1" applyBorder="1" applyAlignment="1">
      <alignment horizontal="center" vertical="center" wrapText="1"/>
    </xf>
    <xf numFmtId="0" fontId="15" fillId="15" borderId="5" xfId="0" applyFont="1" applyFill="1" applyBorder="1"/>
    <xf numFmtId="0" fontId="15" fillId="15" borderId="6" xfId="0" applyFont="1" applyFill="1" applyBorder="1"/>
    <xf numFmtId="0" fontId="5" fillId="4" borderId="4" xfId="0" applyFont="1" applyFill="1" applyBorder="1" applyAlignment="1">
      <alignment horizontal="center" vertical="center" wrapText="1"/>
    </xf>
    <xf numFmtId="0" fontId="2" fillId="7" borderId="6" xfId="0" applyFont="1" applyFill="1" applyBorder="1"/>
    <xf numFmtId="3" fontId="5" fillId="4" borderId="4" xfId="0" applyNumberFormat="1" applyFont="1" applyFill="1" applyBorder="1" applyAlignment="1">
      <alignment horizontal="center" vertical="center" wrapText="1"/>
    </xf>
    <xf numFmtId="167" fontId="11" fillId="7" borderId="4" xfId="0" applyNumberFormat="1" applyFont="1" applyFill="1" applyBorder="1" applyAlignment="1">
      <alignment horizontal="center" vertical="center" wrapText="1"/>
    </xf>
    <xf numFmtId="167" fontId="12" fillId="7" borderId="4" xfId="0" applyNumberFormat="1" applyFont="1" applyFill="1" applyBorder="1" applyAlignment="1">
      <alignment horizontal="center" vertical="center" wrapText="1"/>
    </xf>
    <xf numFmtId="0" fontId="2" fillId="7" borderId="5" xfId="0" applyFont="1" applyFill="1" applyBorder="1"/>
    <xf numFmtId="168" fontId="5" fillId="4" borderId="4" xfId="0" applyNumberFormat="1" applyFont="1" applyFill="1" applyBorder="1" applyAlignment="1">
      <alignment horizontal="center" vertical="center" wrapText="1"/>
    </xf>
    <xf numFmtId="168" fontId="12" fillId="7" borderId="4" xfId="0" applyNumberFormat="1" applyFont="1" applyFill="1" applyBorder="1" applyAlignment="1">
      <alignment horizontal="center" vertical="center" wrapText="1"/>
    </xf>
    <xf numFmtId="168" fontId="13" fillId="15" borderId="4" xfId="0" applyNumberFormat="1" applyFont="1" applyFill="1" applyBorder="1" applyAlignment="1">
      <alignment horizontal="center" vertical="center" wrapText="1"/>
    </xf>
    <xf numFmtId="0" fontId="8" fillId="15" borderId="5" xfId="0" applyFont="1" applyFill="1" applyBorder="1"/>
    <xf numFmtId="0" fontId="8" fillId="15" borderId="6" xfId="0" applyFont="1" applyFill="1" applyBorder="1"/>
    <xf numFmtId="164" fontId="12" fillId="7" borderId="4" xfId="5" applyFont="1" applyFill="1" applyBorder="1" applyAlignment="1">
      <alignment horizontal="center" vertical="center" wrapText="1"/>
    </xf>
    <xf numFmtId="164" fontId="5" fillId="15" borderId="4" xfId="5" applyFont="1" applyFill="1" applyBorder="1" applyAlignment="1">
      <alignment horizontal="center" vertical="center" wrapText="1"/>
    </xf>
    <xf numFmtId="175" fontId="11" fillId="7" borderId="4" xfId="0" applyNumberFormat="1" applyFont="1" applyFill="1" applyBorder="1" applyAlignment="1">
      <alignment horizontal="center" vertical="center" wrapText="1"/>
    </xf>
    <xf numFmtId="171" fontId="12" fillId="7" borderId="4" xfId="5" applyNumberFormat="1" applyFont="1" applyFill="1" applyBorder="1" applyAlignment="1">
      <alignment horizontal="center" vertical="center" wrapText="1"/>
    </xf>
    <xf numFmtId="0" fontId="5" fillId="26" borderId="4" xfId="0" applyFont="1" applyFill="1" applyBorder="1" applyAlignment="1">
      <alignment horizontal="center" vertical="center" wrapText="1"/>
    </xf>
    <xf numFmtId="171" fontId="12" fillId="7" borderId="4" xfId="0" applyNumberFormat="1" applyFont="1" applyFill="1" applyBorder="1" applyAlignment="1">
      <alignment horizontal="center" vertical="center" wrapText="1"/>
    </xf>
    <xf numFmtId="171" fontId="11" fillId="7" borderId="4" xfId="0" applyNumberFormat="1" applyFont="1" applyFill="1" applyBorder="1" applyAlignment="1">
      <alignment horizontal="center" vertical="center" wrapText="1"/>
    </xf>
    <xf numFmtId="171" fontId="5" fillId="15" borderId="4" xfId="0" applyNumberFormat="1" applyFont="1" applyFill="1" applyBorder="1" applyAlignment="1">
      <alignment horizontal="center" vertical="center" wrapText="1"/>
    </xf>
    <xf numFmtId="171" fontId="5" fillId="14" borderId="4" xfId="0" applyNumberFormat="1" applyFont="1" applyFill="1" applyBorder="1" applyAlignment="1">
      <alignment horizontal="center" vertical="center" wrapText="1"/>
    </xf>
    <xf numFmtId="167" fontId="11" fillId="7" borderId="4" xfId="8" applyNumberFormat="1" applyFont="1" applyFill="1" applyBorder="1" applyAlignment="1">
      <alignment horizontal="center" vertical="center" wrapText="1"/>
    </xf>
    <xf numFmtId="167" fontId="5" fillId="15" borderId="4" xfId="8" applyNumberFormat="1" applyFont="1" applyFill="1" applyBorder="1" applyAlignment="1">
      <alignment horizontal="center" vertical="center" wrapText="1"/>
    </xf>
    <xf numFmtId="167" fontId="5" fillId="4" borderId="4" xfId="8" applyNumberFormat="1" applyFont="1" applyFill="1" applyBorder="1" applyAlignment="1">
      <alignment horizontal="center" vertical="center" wrapText="1"/>
    </xf>
    <xf numFmtId="168" fontId="11" fillId="7" borderId="4" xfId="8" applyNumberFormat="1" applyFont="1" applyFill="1" applyBorder="1" applyAlignment="1">
      <alignment horizontal="center" vertical="center" wrapText="1"/>
    </xf>
    <xf numFmtId="167" fontId="12" fillId="7" borderId="4" xfId="8" applyNumberFormat="1" applyFont="1" applyFill="1" applyBorder="1" applyAlignment="1">
      <alignment horizontal="center" vertical="center" wrapText="1"/>
    </xf>
    <xf numFmtId="0" fontId="5" fillId="22" borderId="4" xfId="0" applyFont="1" applyFill="1" applyBorder="1" applyAlignment="1">
      <alignment horizontal="center" vertical="center" wrapText="1"/>
    </xf>
    <xf numFmtId="168" fontId="11" fillId="7" borderId="4" xfId="5" applyNumberFormat="1" applyFont="1" applyFill="1" applyBorder="1" applyAlignment="1">
      <alignment horizontal="center" vertical="center" wrapText="1"/>
    </xf>
    <xf numFmtId="0" fontId="20" fillId="26" borderId="4" xfId="0" applyFont="1" applyFill="1" applyBorder="1" applyAlignment="1">
      <alignment horizontal="center" vertical="center" wrapText="1"/>
    </xf>
    <xf numFmtId="0" fontId="20" fillId="22" borderId="4" xfId="0" applyFont="1" applyFill="1" applyBorder="1" applyAlignment="1">
      <alignment horizontal="center" vertical="center" wrapText="1"/>
    </xf>
    <xf numFmtId="167" fontId="12" fillId="7" borderId="4" xfId="8" applyNumberFormat="1" applyFont="1" applyFill="1" applyBorder="1" applyAlignment="1" applyProtection="1">
      <alignment horizontal="center" vertical="center" wrapText="1"/>
      <protection locked="0"/>
    </xf>
    <xf numFmtId="0" fontId="0" fillId="0" borderId="5" xfId="0" applyBorder="1" applyProtection="1">
      <protection locked="0"/>
    </xf>
    <xf numFmtId="0" fontId="0" fillId="0" borderId="6" xfId="0" applyBorder="1" applyProtection="1">
      <protection locked="0"/>
    </xf>
    <xf numFmtId="0" fontId="20" fillId="22" borderId="3" xfId="0" applyFont="1" applyFill="1" applyBorder="1" applyAlignment="1">
      <alignment horizontal="center" vertical="center" wrapText="1"/>
    </xf>
    <xf numFmtId="0" fontId="20" fillId="22" borderId="6" xfId="0" applyFont="1" applyFill="1" applyBorder="1" applyAlignment="1">
      <alignment horizontal="center" vertical="center" wrapText="1"/>
    </xf>
    <xf numFmtId="3" fontId="12" fillId="27" borderId="4" xfId="0" applyNumberFormat="1" applyFont="1" applyFill="1" applyBorder="1" applyAlignment="1">
      <alignment horizontal="center" vertical="center" wrapText="1"/>
    </xf>
    <xf numFmtId="0" fontId="11" fillId="27" borderId="4" xfId="0" applyFont="1" applyFill="1" applyBorder="1" applyAlignment="1">
      <alignment horizontal="center" vertical="center" wrapText="1"/>
    </xf>
    <xf numFmtId="0" fontId="5" fillId="28" borderId="4" xfId="0" applyFont="1" applyFill="1" applyBorder="1" applyAlignment="1">
      <alignment horizontal="center" vertical="center" wrapText="1"/>
    </xf>
    <xf numFmtId="0" fontId="15" fillId="6" borderId="5" xfId="0" applyFont="1" applyFill="1" applyBorder="1"/>
    <xf numFmtId="0" fontId="15" fillId="6" borderId="6" xfId="0" applyFont="1" applyFill="1" applyBorder="1"/>
    <xf numFmtId="172" fontId="11" fillId="27" borderId="4" xfId="0" applyNumberFormat="1" applyFont="1" applyFill="1" applyBorder="1" applyAlignment="1">
      <alignment horizontal="center" vertical="center" wrapText="1"/>
    </xf>
    <xf numFmtId="0" fontId="12" fillId="27" borderId="4" xfId="0" applyFont="1" applyFill="1" applyBorder="1" applyAlignment="1">
      <alignment horizontal="center" vertical="center" wrapText="1"/>
    </xf>
    <xf numFmtId="171" fontId="11" fillId="27" borderId="4" xfId="0" applyNumberFormat="1" applyFont="1" applyFill="1" applyBorder="1" applyAlignment="1">
      <alignment horizontal="center" vertical="center" wrapText="1"/>
    </xf>
    <xf numFmtId="0" fontId="5" fillId="4" borderId="5" xfId="0" applyFont="1" applyFill="1" applyBorder="1" applyAlignment="1">
      <alignment horizontal="center" vertical="center" wrapText="1"/>
    </xf>
    <xf numFmtId="168" fontId="12" fillId="7" borderId="5" xfId="0" applyNumberFormat="1" applyFont="1" applyFill="1" applyBorder="1" applyAlignment="1">
      <alignment horizontal="center" vertical="center" wrapText="1"/>
    </xf>
    <xf numFmtId="168" fontId="12" fillId="7" borderId="4" xfId="0" applyNumberFormat="1" applyFont="1" applyFill="1" applyBorder="1" applyAlignment="1" applyProtection="1">
      <alignment horizontal="center" vertical="center" wrapText="1"/>
      <protection locked="0"/>
    </xf>
    <xf numFmtId="168" fontId="12" fillId="7" borderId="5" xfId="0" applyNumberFormat="1" applyFont="1" applyFill="1" applyBorder="1" applyAlignment="1" applyProtection="1">
      <alignment horizontal="center" vertical="center" wrapText="1"/>
      <protection locked="0"/>
    </xf>
    <xf numFmtId="168" fontId="11" fillId="7" borderId="5" xfId="0" applyNumberFormat="1" applyFont="1" applyFill="1" applyBorder="1" applyAlignment="1">
      <alignment horizontal="center" vertical="center" wrapText="1"/>
    </xf>
    <xf numFmtId="168" fontId="5" fillId="15" borderId="4" xfId="0" applyNumberFormat="1" applyFont="1" applyFill="1" applyBorder="1" applyAlignment="1">
      <alignment horizontal="center" vertical="center" wrapText="1"/>
    </xf>
    <xf numFmtId="168" fontId="5" fillId="15" borderId="5" xfId="0" applyNumberFormat="1" applyFont="1" applyFill="1" applyBorder="1" applyAlignment="1">
      <alignment horizontal="center" vertical="center" wrapText="1"/>
    </xf>
    <xf numFmtId="0" fontId="5" fillId="14" borderId="5" xfId="0" applyFont="1" applyFill="1" applyBorder="1" applyAlignment="1">
      <alignment horizontal="center" vertical="center" wrapText="1"/>
    </xf>
    <xf numFmtId="167" fontId="11" fillId="7" borderId="3" xfId="8" applyNumberFormat="1" applyFont="1" applyFill="1" applyBorder="1" applyAlignment="1">
      <alignment horizontal="center" vertical="center" wrapText="1"/>
    </xf>
    <xf numFmtId="167" fontId="11" fillId="7" borderId="6" xfId="8" applyNumberFormat="1" applyFont="1" applyFill="1" applyBorder="1" applyAlignment="1">
      <alignment horizontal="center" vertical="center" wrapText="1"/>
    </xf>
    <xf numFmtId="167" fontId="5" fillId="15" borderId="3" xfId="8" applyNumberFormat="1" applyFont="1" applyFill="1" applyBorder="1" applyAlignment="1">
      <alignment horizontal="center" vertical="center" wrapText="1"/>
    </xf>
    <xf numFmtId="167" fontId="5" fillId="15" borderId="6" xfId="8"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6" xfId="0" applyFont="1" applyFill="1" applyBorder="1" applyAlignment="1">
      <alignment horizontal="center" vertical="center" wrapText="1"/>
    </xf>
    <xf numFmtId="174" fontId="11" fillId="7" borderId="3" xfId="8" applyNumberFormat="1" applyFont="1" applyFill="1" applyBorder="1" applyAlignment="1">
      <alignment horizontal="center" vertical="center" wrapText="1"/>
    </xf>
    <xf numFmtId="174" fontId="11" fillId="7" borderId="6" xfId="8" applyNumberFormat="1" applyFont="1" applyFill="1" applyBorder="1" applyAlignment="1">
      <alignment horizontal="center" vertical="center" wrapText="1"/>
    </xf>
    <xf numFmtId="167" fontId="12" fillId="7" borderId="3" xfId="8" applyNumberFormat="1" applyFont="1" applyFill="1" applyBorder="1" applyAlignment="1">
      <alignment horizontal="center" vertical="center" wrapText="1"/>
    </xf>
    <xf numFmtId="167" fontId="12" fillId="7" borderId="6" xfId="8" applyNumberFormat="1" applyFont="1" applyFill="1" applyBorder="1" applyAlignment="1">
      <alignment horizontal="center" vertical="center" wrapText="1"/>
    </xf>
    <xf numFmtId="170" fontId="12" fillId="7" borderId="4" xfId="8" applyNumberFormat="1" applyFont="1" applyFill="1" applyBorder="1" applyAlignment="1">
      <alignment horizontal="center" vertical="center" wrapText="1"/>
    </xf>
    <xf numFmtId="168" fontId="12" fillId="7" borderId="4" xfId="8" applyNumberFormat="1" applyFont="1" applyFill="1" applyBorder="1" applyAlignment="1">
      <alignment horizontal="center" vertical="center" wrapText="1"/>
    </xf>
    <xf numFmtId="0" fontId="5" fillId="14" borderId="4" xfId="0" applyFont="1" applyFill="1" applyBorder="1" applyAlignment="1">
      <alignment horizontal="center" vertical="center"/>
    </xf>
    <xf numFmtId="167" fontId="5" fillId="14" borderId="4" xfId="8" applyNumberFormat="1" applyFont="1" applyFill="1" applyBorder="1" applyAlignment="1">
      <alignment horizontal="center" vertical="center" wrapText="1"/>
    </xf>
    <xf numFmtId="167" fontId="12" fillId="7" borderId="3" xfId="0" applyNumberFormat="1" applyFont="1" applyFill="1" applyBorder="1" applyAlignment="1">
      <alignment horizontal="center" vertical="center" wrapText="1"/>
    </xf>
    <xf numFmtId="167" fontId="12" fillId="7" borderId="6" xfId="0" applyNumberFormat="1" applyFont="1" applyFill="1" applyBorder="1" applyAlignment="1">
      <alignment horizontal="center" vertical="center" wrapText="1"/>
    </xf>
    <xf numFmtId="167" fontId="11" fillId="7" borderId="3" xfId="0" applyNumberFormat="1" applyFont="1" applyFill="1" applyBorder="1" applyAlignment="1">
      <alignment horizontal="center" vertical="center" wrapText="1"/>
    </xf>
    <xf numFmtId="167" fontId="11" fillId="7" borderId="6" xfId="0" applyNumberFormat="1" applyFont="1" applyFill="1" applyBorder="1" applyAlignment="1">
      <alignment horizontal="center" vertical="center" wrapText="1"/>
    </xf>
    <xf numFmtId="167" fontId="5" fillId="15" borderId="3" xfId="0" applyNumberFormat="1" applyFont="1" applyFill="1" applyBorder="1" applyAlignment="1">
      <alignment horizontal="center" vertical="center" wrapText="1"/>
    </xf>
    <xf numFmtId="167" fontId="5" fillId="15" borderId="6" xfId="0" applyNumberFormat="1" applyFont="1" applyFill="1" applyBorder="1" applyAlignment="1">
      <alignment horizontal="center" vertical="center" wrapText="1"/>
    </xf>
    <xf numFmtId="164" fontId="11" fillId="7" borderId="3" xfId="5" applyFont="1" applyFill="1" applyBorder="1" applyAlignment="1">
      <alignment horizontal="center" vertical="center" wrapText="1"/>
    </xf>
    <xf numFmtId="164" fontId="11" fillId="7" borderId="6" xfId="5" applyFont="1" applyFill="1" applyBorder="1" applyAlignment="1">
      <alignment horizontal="center" vertical="center" wrapText="1"/>
    </xf>
    <xf numFmtId="168" fontId="11" fillId="7" borderId="3" xfId="0" applyNumberFormat="1" applyFont="1" applyFill="1" applyBorder="1" applyAlignment="1">
      <alignment horizontal="center" vertical="center" wrapText="1"/>
    </xf>
    <xf numFmtId="168" fontId="11" fillId="7" borderId="6" xfId="0" applyNumberFormat="1" applyFont="1" applyFill="1" applyBorder="1" applyAlignment="1">
      <alignment horizontal="center" vertical="center" wrapText="1"/>
    </xf>
    <xf numFmtId="168" fontId="5" fillId="11" borderId="4" xfId="8" applyNumberFormat="1" applyFont="1" applyFill="1" applyBorder="1" applyAlignment="1">
      <alignment horizontal="center" vertical="center" wrapText="1"/>
    </xf>
    <xf numFmtId="0" fontId="15" fillId="11" borderId="6" xfId="0" applyFont="1" applyFill="1" applyBorder="1"/>
    <xf numFmtId="168" fontId="5" fillId="15" borderId="4" xfId="8" applyNumberFormat="1" applyFont="1" applyFill="1" applyBorder="1" applyAlignment="1">
      <alignment horizontal="center" vertical="center" wrapText="1"/>
    </xf>
    <xf numFmtId="0" fontId="20" fillId="4" borderId="4" xfId="0" applyFont="1" applyFill="1" applyBorder="1" applyAlignment="1">
      <alignment horizontal="center" vertical="center" wrapText="1"/>
    </xf>
    <xf numFmtId="168" fontId="5" fillId="6" borderId="4" xfId="5" applyNumberFormat="1" applyFont="1" applyFill="1" applyBorder="1" applyAlignment="1">
      <alignment horizontal="center" vertical="center" wrapText="1"/>
    </xf>
    <xf numFmtId="0" fontId="20" fillId="14" borderId="4" xfId="0" applyFont="1" applyFill="1" applyBorder="1" applyAlignment="1">
      <alignment horizontal="center" vertical="center" wrapText="1"/>
    </xf>
    <xf numFmtId="168" fontId="12" fillId="7" borderId="4" xfId="5" applyNumberFormat="1" applyFont="1" applyFill="1" applyBorder="1" applyAlignment="1">
      <alignment horizontal="center" vertical="center" wrapText="1"/>
    </xf>
    <xf numFmtId="168" fontId="12" fillId="7" borderId="3" xfId="8" applyNumberFormat="1" applyFont="1" applyFill="1" applyBorder="1" applyAlignment="1">
      <alignment horizontal="center" vertical="center" wrapText="1"/>
    </xf>
    <xf numFmtId="168" fontId="12" fillId="7" borderId="6" xfId="8" applyNumberFormat="1" applyFont="1" applyFill="1" applyBorder="1" applyAlignment="1">
      <alignment horizontal="center" vertical="center" wrapText="1"/>
    </xf>
    <xf numFmtId="168" fontId="12" fillId="7" borderId="3" xfId="8" applyNumberFormat="1" applyFont="1" applyFill="1" applyBorder="1" applyAlignment="1" applyProtection="1">
      <alignment horizontal="center" vertical="center" wrapText="1"/>
      <protection locked="0"/>
    </xf>
    <xf numFmtId="168" fontId="12" fillId="7" borderId="6" xfId="8" applyNumberFormat="1" applyFont="1" applyFill="1" applyBorder="1" applyAlignment="1" applyProtection="1">
      <alignment horizontal="center" vertical="center" wrapText="1"/>
      <protection locked="0"/>
    </xf>
    <xf numFmtId="168" fontId="11" fillId="7" borderId="3" xfId="8" applyNumberFormat="1" applyFont="1" applyFill="1" applyBorder="1" applyAlignment="1">
      <alignment horizontal="center" vertical="center" wrapText="1"/>
    </xf>
    <xf numFmtId="168" fontId="11" fillId="7" borderId="6" xfId="8" applyNumberFormat="1" applyFont="1" applyFill="1" applyBorder="1" applyAlignment="1">
      <alignment horizontal="center" vertical="center" wrapText="1"/>
    </xf>
    <xf numFmtId="168" fontId="5" fillId="15" borderId="3" xfId="8" applyNumberFormat="1" applyFont="1" applyFill="1" applyBorder="1" applyAlignment="1">
      <alignment horizontal="center" vertical="center" wrapText="1"/>
    </xf>
    <xf numFmtId="168" fontId="5" fillId="15" borderId="6" xfId="8" applyNumberFormat="1" applyFont="1" applyFill="1" applyBorder="1" applyAlignment="1">
      <alignment horizontal="center" vertical="center" wrapText="1"/>
    </xf>
    <xf numFmtId="171" fontId="11" fillId="7" borderId="3" xfId="0" applyNumberFormat="1" applyFont="1" applyFill="1" applyBorder="1" applyAlignment="1">
      <alignment horizontal="center" vertical="center" wrapText="1"/>
    </xf>
    <xf numFmtId="171" fontId="11" fillId="7" borderId="5" xfId="0" applyNumberFormat="1" applyFont="1" applyFill="1" applyBorder="1" applyAlignment="1">
      <alignment horizontal="center" vertical="center" wrapText="1"/>
    </xf>
    <xf numFmtId="171" fontId="11" fillId="7" borderId="6" xfId="0" applyNumberFormat="1" applyFont="1" applyFill="1" applyBorder="1" applyAlignment="1">
      <alignment horizontal="center" vertical="center" wrapText="1"/>
    </xf>
    <xf numFmtId="171" fontId="12" fillId="7" borderId="3" xfId="0" applyNumberFormat="1" applyFont="1" applyFill="1" applyBorder="1" applyAlignment="1">
      <alignment horizontal="center" vertical="center" wrapText="1"/>
    </xf>
    <xf numFmtId="171" fontId="12" fillId="7" borderId="5" xfId="0" applyNumberFormat="1" applyFont="1" applyFill="1" applyBorder="1" applyAlignment="1">
      <alignment horizontal="center" vertical="center" wrapText="1"/>
    </xf>
    <xf numFmtId="171" fontId="12" fillId="7" borderId="6" xfId="0" applyNumberFormat="1" applyFont="1" applyFill="1" applyBorder="1" applyAlignment="1">
      <alignment horizontal="center" vertical="center" wrapText="1"/>
    </xf>
    <xf numFmtId="172" fontId="5" fillId="28" borderId="4" xfId="0" applyNumberFormat="1" applyFont="1" applyFill="1" applyBorder="1" applyAlignment="1">
      <alignment horizontal="center" vertical="center" wrapText="1"/>
    </xf>
    <xf numFmtId="172" fontId="20" fillId="33" borderId="4" xfId="0" applyNumberFormat="1" applyFont="1" applyFill="1" applyBorder="1" applyAlignment="1">
      <alignment horizontal="center" vertical="center" wrapText="1"/>
    </xf>
    <xf numFmtId="0" fontId="0" fillId="34" borderId="5" xfId="0" applyFill="1" applyBorder="1"/>
    <xf numFmtId="0" fontId="0" fillId="34" borderId="6" xfId="0" applyFill="1" applyBorder="1"/>
    <xf numFmtId="0" fontId="20" fillId="34" borderId="3" xfId="0" applyFont="1" applyFill="1" applyBorder="1" applyAlignment="1">
      <alignment horizontal="center" vertical="center" wrapText="1"/>
    </xf>
    <xf numFmtId="0" fontId="20" fillId="34" borderId="5" xfId="0" applyFont="1" applyFill="1" applyBorder="1" applyAlignment="1">
      <alignment horizontal="center" vertical="center" wrapText="1"/>
    </xf>
    <xf numFmtId="0" fontId="20" fillId="34" borderId="6" xfId="0" applyFont="1" applyFill="1" applyBorder="1" applyAlignment="1">
      <alignment horizontal="center" vertical="center" wrapText="1"/>
    </xf>
    <xf numFmtId="0" fontId="20" fillId="33" borderId="3" xfId="0" applyFont="1" applyFill="1" applyBorder="1" applyAlignment="1">
      <alignment horizontal="center" vertical="center" wrapText="1"/>
    </xf>
    <xf numFmtId="0" fontId="20" fillId="33" borderId="5" xfId="0" applyFont="1" applyFill="1" applyBorder="1" applyAlignment="1">
      <alignment horizontal="center" vertical="center" wrapText="1"/>
    </xf>
    <xf numFmtId="0" fontId="20" fillId="33" borderId="6" xfId="0" applyFont="1" applyFill="1" applyBorder="1" applyAlignment="1">
      <alignment horizontal="center" vertical="center" wrapText="1"/>
    </xf>
    <xf numFmtId="171" fontId="5" fillId="15" borderId="3" xfId="0" applyNumberFormat="1" applyFont="1" applyFill="1" applyBorder="1" applyAlignment="1">
      <alignment horizontal="center" vertical="center" wrapText="1"/>
    </xf>
    <xf numFmtId="171" fontId="5" fillId="15" borderId="5" xfId="0" applyNumberFormat="1" applyFont="1" applyFill="1" applyBorder="1" applyAlignment="1">
      <alignment horizontal="center" vertical="center" wrapText="1"/>
    </xf>
    <xf numFmtId="171" fontId="5" fillId="15" borderId="6" xfId="0" applyNumberFormat="1" applyFont="1" applyFill="1" applyBorder="1" applyAlignment="1">
      <alignment horizontal="center" vertical="center" wrapText="1"/>
    </xf>
    <xf numFmtId="171" fontId="12" fillId="27" borderId="4" xfId="0" applyNumberFormat="1" applyFont="1" applyFill="1" applyBorder="1" applyAlignment="1">
      <alignment horizontal="center" vertical="center" wrapText="1"/>
    </xf>
    <xf numFmtId="171" fontId="5" fillId="28" borderId="4" xfId="0" applyNumberFormat="1" applyFont="1" applyFill="1" applyBorder="1" applyAlignment="1">
      <alignment horizontal="center" vertical="center" wrapText="1"/>
    </xf>
    <xf numFmtId="0" fontId="11" fillId="7" borderId="4" xfId="0" applyFont="1" applyFill="1" applyBorder="1" applyAlignment="1">
      <alignment horizontal="center" vertical="center" wrapText="1"/>
    </xf>
    <xf numFmtId="0" fontId="5" fillId="14" borderId="6" xfId="0" applyFont="1" applyFill="1" applyBorder="1" applyAlignment="1">
      <alignment horizontal="center" vertical="center"/>
    </xf>
    <xf numFmtId="167" fontId="11" fillId="7" borderId="5" xfId="8" applyNumberFormat="1" applyFont="1" applyFill="1" applyBorder="1" applyAlignment="1">
      <alignment horizontal="center" vertical="center" wrapText="1"/>
    </xf>
    <xf numFmtId="167" fontId="5" fillId="11" borderId="3" xfId="8" applyNumberFormat="1" applyFont="1" applyFill="1" applyBorder="1" applyAlignment="1">
      <alignment horizontal="center" vertical="center" wrapText="1"/>
    </xf>
    <xf numFmtId="167" fontId="5" fillId="11" borderId="5" xfId="8" applyNumberFormat="1" applyFont="1" applyFill="1" applyBorder="1" applyAlignment="1">
      <alignment horizontal="center" vertical="center" wrapText="1"/>
    </xf>
    <xf numFmtId="167" fontId="5" fillId="11" borderId="6" xfId="8" applyNumberFormat="1" applyFont="1" applyFill="1" applyBorder="1" applyAlignment="1">
      <alignment horizontal="center" vertical="center" wrapText="1"/>
    </xf>
    <xf numFmtId="167" fontId="5" fillId="15" borderId="5" xfId="8" applyNumberFormat="1"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3" fontId="11" fillId="44" borderId="0" xfId="0" applyNumberFormat="1" applyFont="1" applyFill="1" applyBorder="1" applyAlignment="1">
      <alignment horizontal="center" vertical="center" wrapText="1"/>
    </xf>
    <xf numFmtId="9" fontId="4" fillId="3" borderId="0" xfId="2" applyFont="1" applyFill="1" applyAlignment="1">
      <alignment horizontal="center" vertical="center"/>
    </xf>
  </cellXfs>
  <cellStyles count="12">
    <cellStyle name="Celda de comprobación" xfId="3" builtinId="23"/>
    <cellStyle name="Celda de comprobación 2" xfId="7" xr:uid="{1E47CBBE-2EB2-48FD-B087-1D36A60A2F70}"/>
    <cellStyle name="Hipervínculo" xfId="4" builtinId="8"/>
    <cellStyle name="Hipervínculo 2" xfId="9" xr:uid="{2BA180A0-6293-42E3-B66C-2837B8FA0382}"/>
    <cellStyle name="Hyperlink" xfId="11" xr:uid="{908D630A-2BAF-4566-94CA-FC658D82B921}"/>
    <cellStyle name="Millares 2" xfId="6" xr:uid="{E685D5E9-9818-4DDB-942A-AA0F7C797725}"/>
    <cellStyle name="Moneda" xfId="1" builtinId="4"/>
    <cellStyle name="Moneda [0] 2 2" xfId="8" xr:uid="{BD816035-FD99-4200-8460-F6E94DFF808D}"/>
    <cellStyle name="Moneda 2" xfId="5" xr:uid="{9FB95690-C820-4D21-925C-E3070A2B4D63}"/>
    <cellStyle name="Normal" xfId="0" builtinId="0"/>
    <cellStyle name="Porcentaje" xfId="2" builtinId="5"/>
    <cellStyle name="Porcentaje 2" xfId="10" xr:uid="{E79136F3-735A-42D5-A15C-D438CF75270F}"/>
  </cellStyles>
  <dxfs count="38">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5" tint="0.59996337778862885"/>
        </patternFill>
      </fill>
    </dxf>
    <dxf>
      <fill>
        <patternFill>
          <bgColor theme="7" tint="0.79998168889431442"/>
        </patternFill>
      </fill>
    </dxf>
    <dxf>
      <fill>
        <patternFill>
          <bgColor theme="8" tint="0.59996337778862885"/>
        </patternFill>
      </fill>
    </dxf>
    <dxf>
      <fill>
        <patternFill>
          <bgColor theme="5" tint="0.59996337778862885"/>
        </patternFill>
      </fill>
    </dxf>
    <dxf>
      <fill>
        <patternFill>
          <bgColor theme="7" tint="0.79998168889431442"/>
        </patternFill>
      </fill>
    </dxf>
    <dxf>
      <fill>
        <patternFill>
          <bgColor theme="5" tint="0.59996337778862885"/>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49</xdr:col>
      <xdr:colOff>0</xdr:colOff>
      <xdr:row>0</xdr:row>
      <xdr:rowOff>88290</xdr:rowOff>
    </xdr:from>
    <xdr:to>
      <xdr:col>59</xdr:col>
      <xdr:colOff>0</xdr:colOff>
      <xdr:row>4</xdr:row>
      <xdr:rowOff>9876</xdr:rowOff>
    </xdr:to>
    <xdr:pic>
      <xdr:nvPicPr>
        <xdr:cNvPr id="2" name="Imagen 1" descr="Logotipo, nombre de la empresa&#10;&#10;Descripción generada automáticamente">
          <a:extLst>
            <a:ext uri="{FF2B5EF4-FFF2-40B4-BE49-F238E27FC236}">
              <a16:creationId xmlns:a16="http://schemas.microsoft.com/office/drawing/2014/main" id="{8941ED04-2ECE-41A9-9447-716BEECBAE8D}"/>
            </a:ext>
          </a:extLst>
        </xdr:cNvPr>
        <xdr:cNvPicPr>
          <a:picLocks noChangeAspect="1"/>
        </xdr:cNvPicPr>
      </xdr:nvPicPr>
      <xdr:blipFill>
        <a:blip xmlns:r="http://schemas.openxmlformats.org/officeDocument/2006/relationships" r:embed="rId1" cstate="screen"/>
        <a:stretch>
          <a:fillRect/>
        </a:stretch>
      </xdr:blipFill>
      <xdr:spPr>
        <a:xfrm>
          <a:off x="140947140" y="88290"/>
          <a:ext cx="26060400" cy="338430"/>
        </a:xfrm>
        <a:prstGeom prst="rect">
          <a:avLst/>
        </a:prstGeom>
        <a:ln>
          <a:prstDash val="solid"/>
        </a:ln>
      </xdr:spPr>
    </xdr:pic>
    <xdr:clientData/>
  </xdr:twoCellAnchor>
  <xdr:twoCellAnchor>
    <xdr:from>
      <xdr:col>73</xdr:col>
      <xdr:colOff>1673920</xdr:colOff>
      <xdr:row>0</xdr:row>
      <xdr:rowOff>151848</xdr:rowOff>
    </xdr:from>
    <xdr:to>
      <xdr:col>73</xdr:col>
      <xdr:colOff>2282020</xdr:colOff>
      <xdr:row>3</xdr:row>
      <xdr:rowOff>41413</xdr:rowOff>
    </xdr:to>
    <xdr:pic>
      <xdr:nvPicPr>
        <xdr:cNvPr id="3" name="Imagen 2" descr="Logotipo, nombre de la empresa&#10;&#10;Descripción generada automáticamente">
          <a:extLst>
            <a:ext uri="{FF2B5EF4-FFF2-40B4-BE49-F238E27FC236}">
              <a16:creationId xmlns:a16="http://schemas.microsoft.com/office/drawing/2014/main" id="{F2A4B0D3-8B76-4203-8FA7-BE71862650DB}"/>
            </a:ext>
          </a:extLst>
        </xdr:cNvPr>
        <xdr:cNvPicPr>
          <a:picLocks noChangeAspect="1"/>
        </xdr:cNvPicPr>
      </xdr:nvPicPr>
      <xdr:blipFill>
        <a:blip xmlns:r="http://schemas.openxmlformats.org/officeDocument/2006/relationships" r:embed="rId1" cstate="screen"/>
        <a:stretch>
          <a:fillRect/>
        </a:stretch>
      </xdr:blipFill>
      <xdr:spPr>
        <a:xfrm>
          <a:off x="214218580" y="151848"/>
          <a:ext cx="608100" cy="247705"/>
        </a:xfrm>
        <a:prstGeom prst="rect">
          <a:avLst/>
        </a:prstGeom>
        <a:ln>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Users\mongait\AppData\Local\Microsoft\Windows\Temporary%20Internet%20Files\Content.Outlook\PWTGWUBG\FMF2016_Formatocapacidades_AR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tic.sharepoint.com/Users/rcarroll/Documents/2014/00%20Plan%20de%20acci&#243;n/07%20PA2015/Indicadores%20Plan%20Vive%20Digital%20OAP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a"/>
      <sheetName val="enunciados"/>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orno-Regionalización VDII"/>
      <sheetName val="Hoja1"/>
    </sheet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person displayName="carolina monroy" id="{4D0B3CA1-DE5C-483A-80C3-0B94726808D4}" userId="958bd3b3218e229f" providerId="Windows Live"/>
  <person displayName="Ruth Carolina Monroy Cely" id="{D8FA2DEF-3B1C-44D0-9165-1ACF65A91C1C}" userId="S::rmonroy@mintic.gov.co::a6338a95-63f7-42fa-b168-1c141b5745cb" providerId="AD"/>
  <person displayName="Maria Isabel Villavicencio Jurado" id="{A5C0B7B4-F9EB-463F-8F06-E3E7479AF4F8}" userId="S::MVILLAVICENCIO@CPE.GOV.CO::1fac337e-bab8-451f-b78f-7ca44ff76a98"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W8" dT="2025-12-16T19:10:25.14" personId="{4D0B3CA1-DE5C-483A-80C3-0B94726808D4}" id="{8BCAF215-FBED-4F2F-8BF2-80BC78C2DCD0}">
    <text>Seleccionar de la lista desplegable la opción que se ajuste a lo requerido</text>
  </threadedComment>
  <threadedComment ref="AV9" dT="2026-03-18T16:48:55.16" personId="{D8FA2DEF-3B1C-44D0-9165-1ACF65A91C1C}" id="{D9B9465E-7578-45AB-8FF1-32AB946CC952}">
    <text>El 18 de marzo se solicita desde el area modificacion pasando de 2000 a 4311, esta pendiente oficializacion en plan de accion</text>
  </threadedComment>
  <threadedComment ref="AV27" dT="2026-06-02T15:14:57.27" personId="{D8FA2DEF-3B1C-44D0-9165-1ACF65A91C1C}" id="{93B0D20D-DF7B-40C4-A7A4-8ED09EB83519}">
    <text>La quieren disminuir con base en la resolucion a 3384</text>
  </threadedComment>
  <threadedComment ref="AK29" dT="2026-01-06T19:31:08.40" personId="{A5C0B7B4-F9EB-463F-8F06-E3E7479AF4F8}" id="{5C485566-2B99-4AF2-9B6D-7ADC171BED4D}">
    <text>Meta 2024: 702
Meta 2025: 2000</text>
  </threadedComment>
  <threadedComment ref="AV29" dT="2026-03-25T22:26:37.10" personId="{D8FA2DEF-3B1C-44D0-9165-1ACF65A91C1C}" id="{F28EC669-F661-46BC-89BF-1B1DACEDF752}">
    <text>META REZAGO 2025</text>
  </threadedComment>
  <threadedComment ref="AK30" dT="2026-01-06T19:31:08.40" personId="{A5C0B7B4-F9EB-463F-8F06-E3E7479AF4F8}" id="{5C0A1CC1-122B-4CAB-925A-24B550742AB8}">
    <text>Meta 2024: 702
Meta 2025: 2000</text>
  </threadedComment>
  <threadedComment ref="AD34" dT="2026-01-06T17:05:48.49" personId="{A5C0B7B4-F9EB-463F-8F06-E3E7479AF4F8}" id="{E4E42A09-DEF4-4ADC-B0EA-EBA679C5F048}">
    <text>Ampliación de meta de acuerdo con la resolución 519 de 2025</text>
  </threadedComment>
  <threadedComment ref="AK34" dT="2026-01-06T17:08:29.18" personId="{A5C0B7B4-F9EB-463F-8F06-E3E7479AF4F8}" id="{31CDD2F1-035D-4290-8B8D-AEA6BE1221F9}">
    <text>Meta 2024: rezago 1.309
Meta 2025: 1000 bolsa tecnologica
Total: 2.309</text>
  </threadedComment>
  <threadedComment ref="AV34" dT="2026-01-06T17:08:47.73" personId="{A5C0B7B4-F9EB-463F-8F06-E3E7479AF4F8}" id="{17FD32C8-94B1-45EB-8D73-53950E9DDA4F}">
    <text>Validar cual seria la meta</text>
  </threadedComment>
  <threadedComment ref="AK35" dT="2026-01-06T17:08:29.18" personId="{A5C0B7B4-F9EB-463F-8F06-E3E7479AF4F8}" id="{008F01F2-B2A8-44E8-B896-5963423E7B80}">
    <text>Meta 2024: rezago 1.309
Meta 2025: 1000 bolsa tecnologica
Total: 2.309</text>
  </threadedComment>
  <threadedComment ref="T36" dT="2026-01-07T20:43:21.03" personId="{A5C0B7B4-F9EB-463F-8F06-E3E7479AF4F8}" id="{517AFBE6-8BC2-40E6-B498-04CC2ACE7F50}">
    <text>Meta inactiva para 2026</text>
  </threadedComment>
  <threadedComment ref="AD36" dT="2026-01-06T16:53:15.51" personId="{A5C0B7B4-F9EB-463F-8F06-E3E7479AF4F8}" id="{1FC7CCBF-5DD7-40F6-8975-2464628C18F2}">
    <text>Ampliación de meta de acuerdo con la res 519 de 2025</text>
  </threadedComment>
  <threadedComment ref="AD37" dT="2026-01-06T16:53:15.51" personId="{A5C0B7B4-F9EB-463F-8F06-E3E7479AF4F8}" id="{8A36B8E2-28E8-4AE0-B248-344C07FA5B5B}">
    <text>Ampliación de meta de acuerdo con la res 519 de 2025</text>
  </threadedComment>
  <threadedComment ref="AD38" dT="2026-01-06T16:56:15.62" personId="{A5C0B7B4-F9EB-463F-8F06-E3E7479AF4F8}" id="{D33689E0-E269-4691-82BF-E9A7C91F4BF2}">
    <text>Ampliación de la meta de acuerdo con la res 519 de 2025</text>
  </threadedComment>
  <threadedComment ref="AD39" dT="2026-01-06T16:57:29.12" personId="{A5C0B7B4-F9EB-463F-8F06-E3E7479AF4F8}" id="{837D83CC-CC64-453D-87DE-39C1A9BBE217}">
    <text>Ampliación de la meta de acuerdo con la res 519 de 2025</text>
  </threadedComment>
  <threadedComment ref="AD40" dT="2026-01-06T16:59:47.21" personId="{A5C0B7B4-F9EB-463F-8F06-E3E7479AF4F8}" id="{9724A888-A1C9-40AF-95FB-F87B651EE472}">
    <text>Ampliación de meta de acuerdo con la res 519 de 2025</text>
  </threadedComment>
  <threadedComment ref="T41" dT="2026-01-06T18:50:46.79" personId="{A5C0B7B4-F9EB-463F-8F06-E3E7479AF4F8}" id="{9F375E87-FF4F-44FE-8E41-B3DBE6284FE3}">
    <text>Meta creada para la vigencia 2026</text>
  </threadedComment>
  <threadedComment ref="T42" dT="2026-01-06T18:50:59.07" personId="{A5C0B7B4-F9EB-463F-8F06-E3E7479AF4F8}" id="{930842EF-D89F-43AF-85A9-84A2B9F3A5FB}">
    <text xml:space="preserve">Meta creada para la vigencia 2026
</text>
  </threadedComment>
  <threadedComment ref="AD44" dT="2026-01-06T16:33:55.59" personId="{A5C0B7B4-F9EB-463F-8F06-E3E7479AF4F8}" id="{6325CA57-F622-4E03-81D2-438B1BB4282A}">
    <text xml:space="preserve">Disminución de meta de acuerdo con la resolución 519 del 31 de diciembre 2025 </text>
  </threadedComment>
  <threadedComment ref="T50" dT="2026-01-06T17:13:32.37" personId="{A5C0B7B4-F9EB-463F-8F06-E3E7479AF4F8}" id="{8619814C-1981-49E6-97BF-13B13EAC83F4}">
    <text>Meta incluida en la res 519 de 2025</text>
  </threadedComment>
  <threadedComment ref="P84" dT="2026-06-22T16:02:54.92" personId="{D8FA2DEF-3B1C-44D0-9165-1ACF65A91C1C}" id="{A7A0A07B-1B45-4299-89FC-9DF3C0D17982}">
    <text>Se ajusta el 22 de junio de 2026</text>
  </threadedComment>
  <threadedComment ref="AV86" dT="2026-01-21T23:28:29.48" personId="{D8FA2DEF-3B1C-44D0-9165-1ACF65A91C1C}" id="{6C3AD043-A42E-43BC-AC69-75CBA26A6324}">
    <text>Son 5000 para la vigencia peroen mi excel voy a tener en cuenta el tema de la tipologia “capacidad y se indluye la linea base y serian 32822</text>
  </threadedComment>
  <threadedComment ref="AY104" dT="2026-01-21T23:26:09.82" personId="{D8FA2DEF-3B1C-44D0-9165-1ACF65A91C1C}" id="{0FC9E508-5286-4C2D-B7E5-10ED4D94ED2B}">
    <text>SE INCLUYEN 3000 EN LA PROGRAMACIO QUE SON LOS QUE CORRESPONDEN AL SOBRECUMPLIMIENTO DEL MES DE DICIEMBRE DE 2025, ESTO SOLO EN PES DADO QUE PLAN DE ACCION ES ANUAL Y PES CUATRIENIAL</text>
  </threadedComment>
  <threadedComment ref="AZ104" dT="2026-01-21T23:26:09.82" personId="{D8FA2DEF-3B1C-44D0-9165-1ACF65A91C1C}" id="{87183089-E0BA-421D-B601-0E41AA83367E}">
    <text>SE INCLUYEN 3000 EN LA PROGRAMACIO QUE SON LOS QUE CORRESPONDEN AL SOBRECUMPLIMIENTO DEL MES DE DICIEMBRE DE 2025, ESTO SOLO EN PES DADO QUE PLAN DE ACCION ES ANUAL Y PES CUATRIENIAL</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f:/g/personal/ldiaz_mintic_gov_co/IgClHw74yzU_SKnOp0FQfv3RAUZ58n8I2ZXhh1Vyrwc3aMw%3fe=D4YSPj" TargetMode="External"/><Relationship Id="rId117" Type="http://schemas.openxmlformats.org/officeDocument/2006/relationships/hyperlink" Target="https://365and.sharepoint.com/:f:/r/sites/PL-PLANEACION/Documentos%20compartidos/Planeaci%C3%B3n/2026/Instrumentos%20de%20planeaci%C3%B3n%20(formulaci%C3%B3n%20y%20seguimiento)/Plan%20Estrat%C3%A9gico%20Institucional%20-%20PEI/Seguimiento/Trimestre%20II/Soportes?csf=1&amp;web=1&amp;e=6JF9np" TargetMode="External"/><Relationship Id="rId21" Type="http://schemas.openxmlformats.org/officeDocument/2006/relationships/hyperlink" Target="https://365and.sharepoint.com/sites/PL-PLANEACION/Documentos%20compartidos/Forms/AllItems.aspx?id=%2Fsites%2FPL%2DPLANEACION%2FDocumentos%20compartidos%2FPlaneaci%C3%B3n%2F2025%2FREPORTES%20CIERRE%20VIGENCIA%202025%2FPLAN%20ESTRAT%C3%89GICO%20SECTORIAL%20%2D%20PES&amp;viewid=a81f5759%2D5024%2D41dc%2Db9b3%2De0649d74a9c1&amp;as=json" TargetMode="External"/><Relationship Id="rId42" Type="http://schemas.openxmlformats.org/officeDocument/2006/relationships/hyperlink" Target="../../../../../../../Oficina_Gestion_Ingresos_Fondo/Entregables%20PESPEI%202025/Forms/AllItems.aspx" TargetMode="External"/><Relationship Id="rId47" Type="http://schemas.openxmlformats.org/officeDocument/2006/relationships/hyperlink" Target="../../../../../../../:f:/s/contratacin/IgCZombc9pt0SKhUr_JInzVsAZhBHp6oF22RR12zZGazIhg?e=yfww4A" TargetMode="External"/><Relationship Id="rId63" Type="http://schemas.openxmlformats.org/officeDocument/2006/relationships/hyperlink" Target="https://mintic-my.sharepoint.com/:f:/r/personal/spi_mintic_gov_co/Documents/Entregables%20Clarity/2025/2025_E2-D5-3000%20Fortalecimiento%20de%20las%20capacidades%20Institucionales%20para%20SPI?csf=1&amp;web=1&amp;e=2GUQAh" TargetMode="External"/><Relationship Id="rId68" Type="http://schemas.openxmlformats.org/officeDocument/2006/relationships/hyperlink" Target="https://mintic-my.sharepoint.com/:f:/r/personal/contacto_colcert_gov_co/Documents/OneDrive%20COLCERT/General/2026/PES%202026?csf=1&amp;web=1&amp;e=47xPjp" TargetMode="External"/><Relationship Id="rId84" Type="http://schemas.openxmlformats.org/officeDocument/2006/relationships/hyperlink" Target="../../../../../../../:f:/g/personal/esierram_mintic_gov_co/IgAw1LOIt_cIQIc17JupKNYjAWt3BpSCJUi8QDqEGY8J2Ag" TargetMode="External"/><Relationship Id="rId89" Type="http://schemas.openxmlformats.org/officeDocument/2006/relationships/hyperlink" Target="../../../../../../../:f:/g/personal/esierram_mintic_gov_co/IgAw1LOIt_cIQIc17JupKNYjAWt3BpSCJUi8QDqEGY8J2Ag" TargetMode="External"/><Relationship Id="rId112" Type="http://schemas.openxmlformats.org/officeDocument/2006/relationships/hyperlink" Target="https://mintic-my.sharepoint.com/:f:/g/personal/jferia_mintic_gov_co/IgCeXmaQAokoQIxdAaAudzfwAcel0quJx6ekhGiuA7mgRQs?e=U6u60u" TargetMode="External"/><Relationship Id="rId16" Type="http://schemas.openxmlformats.org/officeDocument/2006/relationships/hyperlink" Target="../../../../../../../:f:/g/gel/IgDqD_EP-lNgQbISejazhs3gAfGzKEJxdk2dSNYG0gNKJ1g?e=meRi7P" TargetMode="External"/><Relationship Id="rId107" Type="http://schemas.openxmlformats.org/officeDocument/2006/relationships/hyperlink" Target="../../../../../../../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 TargetMode="External"/><Relationship Id="rId11" Type="http://schemas.openxmlformats.org/officeDocument/2006/relationships/hyperlink" Target="../../../:f:/g/personal/calidad_ane_gov_co/IgDI5GqzykGoTL4aEisTxEbzAXwP_sj_cNsTaM4Y3t66clE" TargetMode="External"/><Relationship Id="rId32" Type="http://schemas.openxmlformats.org/officeDocument/2006/relationships/hyperlink" Target="../../../../../../../:f:/r/ViceministerioTI/GITFSMP/Documentos%20compartidos/Soportes%20Plan%20Estrat&#233;gico%202023/Estudios%20e%20informes%20de%20medici&#243;n%20de%20audiencias%20e%20impacto%20de%20contenidos?csf=1&amp;web=1&amp;e=Se1n6k" TargetMode="External"/><Relationship Id="rId37" Type="http://schemas.openxmlformats.org/officeDocument/2006/relationships/hyperlink" Target="https://mintic-my.sharepoint.com/:f:/r/personal/subdireccionth_mintic_gov_co/Documents/SUBDIRECCI%C3%93N%20TH/ENTREGABLES%20CLARITY%202025/03.%20DESARROLLO/3.5?csf=1&amp;web=1&amp;e=CYGalU" TargetMode="External"/><Relationship Id="rId53" Type="http://schemas.openxmlformats.org/officeDocument/2006/relationships/hyperlink" Target="https://mintic-my.sharepoint.com/personal/jsoto_mintic_gov_co/Carolina/AppData/:f:/r/personal/jtorresm_mintic_gov_co/Documents/Documentos/2025/CLARITY/INFORMES%3fcsf=1&amp;web=1&amp;e=6scfek" TargetMode="External"/><Relationship Id="rId58" Type="http://schemas.openxmlformats.org/officeDocument/2006/relationships/hyperlink" Target="http://mintic.sharepoint.com/planeacion/Entregables%20Clarity%202025/Forms/AllItems.aspx" TargetMode="External"/><Relationship Id="rId74" Type="http://schemas.openxmlformats.org/officeDocument/2006/relationships/hyperlink" Target="../../../../../../../:f:/r/direccion_economia_digital/Documentos%20compartidos/PLANEACI&#211;N/PLAN%20ESTRAT&#201;GICO%20S/2023-2026/2026/Formaciones%20finalizadas%20en%20habilidades%20digitales/PRIMER%20TRIMESTRE?csf=1&amp;web=1&amp;e=k6HMlN" TargetMode="External"/><Relationship Id="rId79" Type="http://schemas.openxmlformats.org/officeDocument/2006/relationships/hyperlink" Target="https://mintic-my.sharepoint.com/:f:/r/personal/dmarino_mintic_gov_co/Documents/RESOLUCIONES%202023/ARCHIVO%20INTEGRATIC%202023?csf=1&amp;web=1&amp;e=18NcWj" TargetMode="External"/><Relationship Id="rId102" Type="http://schemas.openxmlformats.org/officeDocument/2006/relationships/hyperlink" Target="../../../../../../../Oficina_Gestion_Ingresos_Fondo/Entregables%20PESPEI%202026/Forms/AllItems.aspx" TargetMode="External"/><Relationship Id="rId5" Type="http://schemas.openxmlformats.org/officeDocument/2006/relationships/hyperlink" Target="file:///C:\:f:\g\personal\acbonilla_mintic_gov_co\IgCcoV561EZOTJzLUrAra3XEAZqs40xu-0xTYInzhwUP6fo%3femail=esierram@mintic.gov.co&amp;e=8YmmCi" TargetMode="External"/><Relationship Id="rId61"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amp;viewid=c9284704%2D9892%2D4481%2D9cd1%2D5ee2d9539b52&amp;CT=1767019453347&amp;OR=OWA%2DNT%2DMail&amp;CID=668f083c%2D0efa%2Db647%2D1100%2Dbcc558530a4c&amp;ga=1" TargetMode="External"/><Relationship Id="rId82" Type="http://schemas.openxmlformats.org/officeDocument/2006/relationships/hyperlink" Target="https://mintic-my.sharepoint.com/:x:/r/personal/lmongui_mintic_gov_co/_layouts/15/doc2.aspx?sourcedoc=%7B54035F4B-1136-47B6-B83D-39C90DC5595A%7D&amp;file=Registro%20de%20actividades%20GIT%20DSJ%202026.xlsx&amp;wdLOR=c0E3EEF04-E6D6-465F-8332-4F4382CC1B20&amp;fromShare=true&amp;action=default&amp;mobileredirect=true" TargetMode="External"/><Relationship Id="rId90" Type="http://schemas.openxmlformats.org/officeDocument/2006/relationships/hyperlink" Target="../../../../../../../:f:/g/gel/IgAIMVsjvWAbQq2fDta7m5KbAecR4KvWSNC3g7RJGIBUrn8?e=6IDgIA" TargetMode="External"/><Relationship Id="rId95" Type="http://schemas.openxmlformats.org/officeDocument/2006/relationships/hyperlink" Target="../../../../../../../:f:/r/Sub_Radiodifusion_Sonora/Documentos%20compartidos/PLANEACION%20Y%20CALIDAD/PES%20y%20PEIV/2026?csf=1&amp;web=1&amp;e=RA2NSE" TargetMode="External"/><Relationship Id="rId19" Type="http://schemas.openxmlformats.org/officeDocument/2006/relationships/hyperlink" Target="../../../../../../../direccion_economia_digital/Entregables%20Clarity%202025/Forms/AllItems.aspx?id=%2Fdireccion%5Feconomia%5Fdigital%2FEntregables%20Clarity%202025%2FEntregables%20Clarity%202025%2FE1%2DL3%2D5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TargetMode="External"/><Relationship Id="rId14" Type="http://schemas.openxmlformats.org/officeDocument/2006/relationships/hyperlink" Target="../../../:f:/g/personal/calidad_ane_gov_co/IgDI5GqzykGoTL4aEisTxEbzAXwP_sj_cNsTaM4Y3t66clE" TargetMode="External"/><Relationship Id="rId22" Type="http://schemas.openxmlformats.org/officeDocument/2006/relationships/hyperlink" Target="https://365and.sharepoint.com/sites/PL-PLANEACION/Documentos%20compartidos/Forms/AllItems.aspx?id=%2Fsites%2FPL%2DPLANEACION%2FDocumentos%20compartidos%2FPlaneaci%C3%B3n%2F2025%2FREPORTES%20CIERRE%20VIGENCIA%202025%2FPLAN%20ESTRAT%C3%89GICO%20SECTORIAL%20%2D%20PES&amp;viewid=a81f5759%2D5024%2D41dc%2Db9b3%2De0649d74a9c1&amp;as=json" TargetMode="External"/><Relationship Id="rId27" Type="http://schemas.openxmlformats.org/officeDocument/2006/relationships/hyperlink" Target="../../../:f:/g/personal/ldiaz_mintic_gov_co/IgAU15a5YLsCToeEpYc0boQbASM97Eu9tJpUzpv9zy-74Og%3fe=ymUYY3" TargetMode="External"/><Relationship Id="rId30" Type="http://schemas.openxmlformats.org/officeDocument/2006/relationships/hyperlink" Target="../../../../../../../direccion_economia_digital/Entregables%20Clarity%202025/Forms/AllItems.aspx?id=%2Fdireccion%5Feconomia%5Fdigital%2FEntregables%20Clarity%202025%2FEntregables%20Clarity%202025%2FE1%2DL2%2D7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TargetMode="External"/><Relationship Id="rId35" Type="http://schemas.openxmlformats.org/officeDocument/2006/relationships/hyperlink" Target="https://mintic-my.sharepoint.com/:f:/r/personal/subdireccionth_mintic_gov_co/Documents/SUBDIRECCI%C3%93N%20TH/ENTREGABLES%20CLARITY%202025/03.%20DESARROLLO/3.3?csf=1&amp;web=1&amp;e=FJgZ3E" TargetMode="External"/><Relationship Id="rId43" Type="http://schemas.openxmlformats.org/officeDocument/2006/relationships/hyperlink" Target="../../../../../../../Oficina_Gestion_Ingresos_Fondo/Entregables%20PESPEI%202025/Forms/AllItems.aspx" TargetMode="External"/><Relationship Id="rId48" Type="http://schemas.openxmlformats.org/officeDocument/2006/relationships/hyperlink" Target="http://mintic.sharepoint.com/planeacion/Entregables%20Clarity%202025/Forms/AllItems.aspx" TargetMode="External"/><Relationship Id="rId56" Type="http://schemas.openxmlformats.org/officeDocument/2006/relationships/hyperlink" Target="../../../../../../../Oficina_Control_Interno/Entregables%20ASPA%202025/Forms/AllItems.aspx?viewpath=%2FOficina%5FControl%5FInterno%2FEntregables%20ASPA%202025%2FForms%2FAllItems%2Easpx" TargetMode="External"/><Relationship Id="rId64" Type="http://schemas.openxmlformats.org/officeDocument/2006/relationships/hyperlink" Target="../../../../../../../:f:/r/Oficina_Control_Interno/ENTREGABLES%20CLARITY%202026/2.%20Informaci&#243;n%20Soporte/1.%20Indicador%20Clarity/1.%2024-04-2026?csf=1&amp;web=1&amp;e=mHBHoX" TargetMode="External"/><Relationship Id="rId69" Type="http://schemas.openxmlformats.org/officeDocument/2006/relationships/hyperlink" Target="https://mintic-my.sharepoint.com/:f:/r/personal/contacto_colcert_gov_co/Documents/OneDrive%20COLCERT/General/2026/PES%202026?csf=1&amp;web=1&amp;e=47xPjp" TargetMode="External"/><Relationship Id="rId77" Type="http://schemas.openxmlformats.org/officeDocument/2006/relationships/hyperlink" Target="../../../../../../../:f:/r/direccion_economia_digital/Documentos%20compartidos/PLANEACI&#211;N/PLAN%20ESTRAT&#201;GICO%20S/2023-2026/2025/Empresas%20y%20empresarios%20que%20adoptan%20tecnolog&#237;as%20para%20la%20transformaci&#243;n%20digital/I%20TRIMESTRE?csf=1&amp;web=1&amp;e=DFrBo0" TargetMode="External"/><Relationship Id="rId100" Type="http://schemas.openxmlformats.org/officeDocument/2006/relationships/hyperlink" Target="../../../../../../../Oficina_Gestion_Ingresos_Fondo/Entregables%20PESPEI%202026/Forms/AllItems.aspx" TargetMode="External"/><Relationship Id="rId105" Type="http://schemas.openxmlformats.org/officeDocument/2006/relationships/hyperlink" Target="https://mintic-my.sharepoint.com/:f:/g/personal/lpachecos_mintic_gov_co/IgAcUaxfCzARQ5WH31Uvb3chAeA6hNbogkCBOWFAaHuUp4Q?e=9rsjgB" TargetMode="External"/><Relationship Id="rId113" Type="http://schemas.openxmlformats.org/officeDocument/2006/relationships/hyperlink" Target="https://mintic-my.sharepoint.com/:f:/r/personal/consensosocial_mintic_gov_co/Documents/REPOSITORIO%20CONSENSO%20SOCIAL/Planeaci%C3%B3n%20estrat%C3%A9gica/Entregables%20Clarity%20Planeaci%C3%B3n%202026?csf=1&amp;web=1&amp;e=1611S4" TargetMode="External"/><Relationship Id="rId118" Type="http://schemas.openxmlformats.org/officeDocument/2006/relationships/printerSettings" Target="../printerSettings/printerSettings1.bin"/><Relationship Id="rId8" Type="http://schemas.openxmlformats.org/officeDocument/2006/relationships/hyperlink" Target="file:///C:\:f:\g\personal\acbonilla_mintic_gov_co\IgCcoV561EZOTJzLUrAra3XEAZqs40xu-0xTYInzhwUP6fo%3femail=esierram@mintic.gov.co&amp;e=8YmmCi" TargetMode="External"/><Relationship Id="rId51" Type="http://schemas.openxmlformats.org/officeDocument/2006/relationships/hyperlink" Target="../../Carolina/SEGUIMIENTO%203T/AppData/Local/Microsoft/Windows/INetCache/Content.Outlook/AppData/:f:/r/personal/jtorresm_mintic_gov_co/Documents/Documentos/2025/CLARITY/INFORMES%3fcsf=1&amp;web=1&amp;e=6scfek" TargetMode="External"/><Relationship Id="rId72" Type="http://schemas.openxmlformats.org/officeDocument/2006/relationships/hyperlink" Target="https://mintic-my.sharepoint.com/:f:/r/personal/contacto_colcert_gov_co/Documents/OneDrive%20COLCERT/General/2026/PES%202026?csf=1&amp;web=1&amp;e=47xPjp" TargetMode="External"/><Relationship Id="rId80" Type="http://schemas.openxmlformats.org/officeDocument/2006/relationships/hyperlink" Target="../../../../../../../:f:/r/ViceministerioTI/GITFSMP/Documentos%20compartidos/Soportes%20Plan%20Estrat&#233;gico%202023/Estudios%20e%20informes%20de%20medici&#243;n%20de%20audiencias%20e%20impacto%20de%20contenidos?csf=1&amp;web=1&amp;e=Se1n6k" TargetMode="External"/><Relationship Id="rId85" Type="http://schemas.openxmlformats.org/officeDocument/2006/relationships/hyperlink" Target="../../../../../../../:f:/g/personal/esierram_mintic_gov_co/IgAw1LOIt_cIQIc17JupKNYjAWt3BpSCJUi8QDqEGY8J2Ag" TargetMode="External"/><Relationship Id="rId93" Type="http://schemas.openxmlformats.org/officeDocument/2006/relationships/hyperlink" Target="https://mintic-my.sharepoint.com/:b:/g/personal/ldiaz_mintic_gov_co/IQA7prwVM7tQRrupuP3LaVR3AYJf8nkF5poU9p3E_I3i5x0?e=yXvkPS" TargetMode="External"/><Relationship Id="rId98" Type="http://schemas.openxmlformats.org/officeDocument/2006/relationships/hyperlink" Target="https://mintic-my.sharepoint.com/my?id=%2Fpersonal%2Fcvillamizarl%5Fmintic%5Fgov%5Fco%2FDocuments%2FControles%2FControles%20UAT%2F3%2Dmarzo%2FCUAT%204&amp;viewid=36cc13e5%2D36d1%2D48a9%2Db448%2D2259746a9a81&amp;ct=1773257743783&amp;or=Teams%2DHL&amp;LOF=1" TargetMode="External"/><Relationship Id="rId121" Type="http://schemas.openxmlformats.org/officeDocument/2006/relationships/comments" Target="../comments1.xml"/><Relationship Id="rId3" Type="http://schemas.openxmlformats.org/officeDocument/2006/relationships/hyperlink" Target="../../../../../../../:f:/r/Dir_Vigilancia_Control/Clarity%202025/Proceso%20de%20Contrataci&#243;n-%20Herramientas%20tecnol&#243;gicas?csf=1&amp;web=1&amp;e=DfKjxu" TargetMode="External"/><Relationship Id="rId12" Type="http://schemas.openxmlformats.org/officeDocument/2006/relationships/hyperlink" Target="../../../:f:/g/personal/calidad_ane_gov_co/IgDI5GqzykGoTL4aEisTxEbzAXwP_sj_cNsTaM4Y3t66clE" TargetMode="External"/><Relationship Id="rId17" Type="http://schemas.openxmlformats.org/officeDocument/2006/relationships/hyperlink" Target="../../../../../../../:f:/g/gel/IgCGDkeQHJedQYuwfYeuMzmFATinYbjNnWDMs_HheI5BbwE?e=P2M0vf" TargetMode="External"/><Relationship Id="rId25" Type="http://schemas.openxmlformats.org/officeDocument/2006/relationships/hyperlink" Target="../../../../../../../:f:/r/Dir_Vigilancia_Control/Clarity%202025/Proceso%20de%20Contrataci&#243;n-%20Herramientas%20tecnol&#243;gicas?csf=1&amp;web=1&amp;e=DfKjxu" TargetMode="External"/><Relationship Id="rId33" Type="http://schemas.openxmlformats.org/officeDocument/2006/relationships/hyperlink" Target="https://mintic-my.sharepoint.com/:f:/r/personal/subdireccionth_mintic_gov_co/Documents/SUBDIRECCI%C3%93N%20TH/ENTREGABLES%20CLARITY%202025/01.%20PLANEACI%C3%93N/1.1?csf=1&amp;web=1&amp;e=QurMkk" TargetMode="External"/><Relationship Id="rId38" Type="http://schemas.openxmlformats.org/officeDocument/2006/relationships/hyperlink" Target="http://https/mintic-my.sharepoint.com/:f:/r/personal/subdireccionth_mintic_gov_co/Documents/SUBDIRECCI%C3%93N%20TH/ENTREGABLES%20CLARITY%202025/01.%20PLANEACI%C3%93N/1.2?csf=1&amp;web=1&amp;e=aPsaVn" TargetMode="External"/><Relationship Id="rId46" Type="http://schemas.openxmlformats.org/officeDocument/2006/relationships/hyperlink" Target="../../../../../../../:f:/s/contratacin/IgDM8WYarOtGTJIMGiVMio_iAQEHrocVVNbS8DntYiPZLhU?e=c6C4Rv" TargetMode="External"/><Relationship Id="rId59" Type="http://schemas.openxmlformats.org/officeDocument/2006/relationships/hyperlink" Target="http://mintic.sharepoint.com/planeacion/Entregables%20Clarity%202025/Forms/AllItems.aspx" TargetMode="External"/><Relationship Id="rId67" Type="http://schemas.openxmlformats.org/officeDocument/2006/relationships/hyperlink" Target="../../../../../../../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TargetMode="External"/><Relationship Id="rId103" Type="http://schemas.openxmlformats.org/officeDocument/2006/relationships/hyperlink" Target="../../../../../../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 TargetMode="External"/><Relationship Id="rId108" Type="http://schemas.openxmlformats.org/officeDocument/2006/relationships/hyperlink" Target="https://mintic-my.sharepoint.com/:f:/g/personal/jferia_mintic_gov_co/IgA2d3kngFZ7QqQeOMlTYajAAZ4O6ID2mb1ThYy_9Fe-Oz8?e=8GTXsc" TargetMode="External"/><Relationship Id="rId116" Type="http://schemas.openxmlformats.org/officeDocument/2006/relationships/hyperlink" Target="https://365and.sharepoint.com/:f:/r/sites/PL-PLANEACION/Documentos%20compartidos/Planeaci%C3%B3n/2026/Instrumentos%20de%20planeaci%C3%B3n%20(formulaci%C3%B3n%20y%20seguimiento)/Plan%20Estrat%C3%A9gico%20Institucional%20-%20PEI/Seguimiento/Trimestre%20II/Soportes?csf=1&amp;web=1&amp;e=6JF9np" TargetMode="External"/><Relationship Id="rId20" Type="http://schemas.openxmlformats.org/officeDocument/2006/relationships/hyperlink" Target="../../../../../../../:f:/r/Dir_Apropiacion/Entregables%20Clarity%202025/2025_E1-L3-4000%20Internet%20Seguro%20y%20Responsable/1.CiberPaz%20Sensibilizaciones/1.1%20Personas%20sensibilizadas%20en%20el%20Uso%20Seguro%20y%20Responsable%20de%20las%20TIC?csf=1&amp;web=1&amp;e=ZCFA2I" TargetMode="External"/><Relationship Id="rId41" Type="http://schemas.openxmlformats.org/officeDocument/2006/relationships/hyperlink" Target="../../../../../../../Oficina_Gestion_Ingresos_Fondo/Entregables%20PESPEI%202025/Forms/AllItems.aspx" TargetMode="External"/><Relationship Id="rId54" Type="http://schemas.openxmlformats.org/officeDocument/2006/relationships/hyperlink" Target="../../../../../../../:f:/r/sites/GITdeGruposdeIntersyGestinDocumental/Documentos%20compartidos/2025/Entregables%20Clarity%202025/E2-D3-7000%20Fortalecimiento%20del%20relacionamiento%20con%20los%20grupos%20de%20inter&#233;s?csf=1&amp;web=1&amp;e=evUgBz" TargetMode="External"/><Relationship Id="rId62"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2FP3%2F3%2E1&amp;viewid=c9284704%2D9892%2D4481%2D9cd1%2D5ee2d9539b52&amp;CT=1767019453347&amp;OR=OWA%2DNT%2DMail&amp;CID=668f083c%2D0efa%2Db647%2D1100%2Dbcc558530a4c&amp;ga=1" TargetMode="External"/><Relationship Id="rId70"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TargetMode="External"/><Relationship Id="rId75" Type="http://schemas.openxmlformats.org/officeDocument/2006/relationships/hyperlink" Target="../../../../../../../:f:/r/direccion_economia_digital/Documentos%20compartidos/PLANEACI&#211;N/PLAN%20ESTRAT&#201;GICO%20S/2023-2026/2026/Formaciones%20finalizadas%20en%20habilidades%20digitales/PRIMER%20TRIMESTRE?csf=1&amp;web=1&amp;e=k6HMlN" TargetMode="External"/><Relationship Id="rId83" Type="http://schemas.openxmlformats.org/officeDocument/2006/relationships/hyperlink" Target="../../../../../../../:f:/g/personal/esierram_mintic_gov_co/IgAw1LOIt_cIQIc17JupKNYjAWt3BpSCJUi8QDqEGY8J2Ag" TargetMode="External"/><Relationship Id="rId88" Type="http://schemas.openxmlformats.org/officeDocument/2006/relationships/hyperlink" Target="../../../../../../../:f:/g/personal/esierram_mintic_gov_co/IgAw1LOIt_cIQIc17JupKNYjAWt3BpSCJUi8QDqEGY8J2Ag" TargetMode="External"/><Relationship Id="rId91" Type="http://schemas.openxmlformats.org/officeDocument/2006/relationships/hyperlink" Target="../../../../../../../:f:/g/gel/IgCGrroSwoD2TaXHxBWFkSekAQdGprUZxg8nJSRNS_5d1Ao?e=wjgEgS" TargetMode="External"/><Relationship Id="rId96" Type="http://schemas.openxmlformats.org/officeDocument/2006/relationships/hyperlink" Target="../../../../../../../:f:/r/sites/OficinaAsesoradePrensa/Documentos%20compartidos/2026/INDICADORES/REPORTES/CLARITY/Evidencias/MARZO?csf=1&amp;web=1&amp;e=Gm0B5p" TargetMode="External"/><Relationship Id="rId111" Type="http://schemas.openxmlformats.org/officeDocument/2006/relationships/hyperlink" Target="https://mintic-my.sharepoint.com/:f:/g/personal/jferia_mintic_gov_co/IgAQkwcahrisRpuK7g2btE9rARd_7MJ28Tdi7O9sKcfG0uw?e=8l9Ztl" TargetMode="External"/><Relationship Id="rId1" Type="http://schemas.openxmlformats.org/officeDocument/2006/relationships/hyperlink" Target="https://mintic.sharepoint.com/:b:/r/Dir_Vigilancia_Control/Clarity%202025/2025%20Informe%20consolidado-%20Clarity.pdf?csf=1&amp;web=1&amp;e=UBVDC2" TargetMode="External"/><Relationship Id="rId6" Type="http://schemas.openxmlformats.org/officeDocument/2006/relationships/hyperlink" Target="file:///C:\:f:\g\personal\acbonilla_mintic_gov_co\IgCcoV561EZOTJzLUrAra3XEAZqs40xu-0xTYInzhwUP6fo%3femail=esierram@mintic.gov.co&amp;e=8YmmCi" TargetMode="External"/><Relationship Id="rId15" Type="http://schemas.openxmlformats.org/officeDocument/2006/relationships/hyperlink" Target="../../../../../../../:f:/g/gel/IgALkjFiCDThT6cKXcd-9zXXAZvKOWXV3sS7PISiYeviG8s?e=LlLvk2" TargetMode="External"/><Relationship Id="rId23" Type="http://schemas.openxmlformats.org/officeDocument/2006/relationships/hyperlink" Target="https://mintic.sharepoint.com/:b:/r/Dir_Vigilancia_Control/Clarity%202025/2025%20Informe%20consolidado-%20Clarity.pdf?csf=1&amp;web=1&amp;e=UBVDC2" TargetMode="External"/><Relationship Id="rId28" Type="http://schemas.openxmlformats.org/officeDocument/2006/relationships/hyperlink" Target="../../../:f:/g/personal/dircom_mintic_gov_co/IgAYp3HZht1cRbkbHBlQzgeCATyBKEOWu9rEDvw_Kmk0XoY%3fe=9HKFv9" TargetMode="External"/><Relationship Id="rId36" Type="http://schemas.openxmlformats.org/officeDocument/2006/relationships/hyperlink" Target="https://mintic-my.sharepoint.com/:f:/r/personal/subdireccionth_mintic_gov_co/Documents/SUBDIRECCI%C3%93N%20TH/ENTREGABLES%20CLARITY%202025/03.%20DESARROLLO/3.1?csf=1&amp;web=1&amp;e=aMBFgX" TargetMode="External"/><Relationship Id="rId49" Type="http://schemas.openxmlformats.org/officeDocument/2006/relationships/hyperlink" Target="http://mintic.sharepoint.com/planeacion/Entregables%20Clarity%202025/Forms/AllItems.aspx" TargetMode="External"/><Relationship Id="rId57" Type="http://schemas.openxmlformats.org/officeDocument/2006/relationships/hyperlink" Target="http://mintic.sharepoint.com/planeacion/Entregables%20Clarity%202025/Forms/AllItems.aspx" TargetMode="External"/><Relationship Id="rId106" Type="http://schemas.openxmlformats.org/officeDocument/2006/relationships/hyperlink" Target="https://mintic-my.sharepoint.com/:f:/g/personal/lpachecos_mintic_gov_co/IgDpuZX6fBnlRZSkWLEcn2knAdWiRJdVsbJ5PyODNcjeUAQ?e=IwkZtU" TargetMode="External"/><Relationship Id="rId114" Type="http://schemas.openxmlformats.org/officeDocument/2006/relationships/hyperlink" Target="https://mintic-my.sharepoint.com/:f:/r/personal/consensosocial_mintic_gov_co/Documents/REPOSITORIO%20CONSENSO%20SOCIAL/Planeaci%C3%B3n%20estrat%C3%A9gica/Entregables%20Clarity%20Planeaci%C3%B3n%202026?csf=1&amp;web=1&amp;e=1611S4" TargetMode="External"/><Relationship Id="rId119" Type="http://schemas.openxmlformats.org/officeDocument/2006/relationships/drawing" Target="../drawings/drawing1.xml"/><Relationship Id="rId10" Type="http://schemas.openxmlformats.org/officeDocument/2006/relationships/hyperlink" Target="../../../:f:/g/personal/calidad_ane_gov_co/IgDI5GqzykGoTL4aEisTxEbzAXwP_sj_cNsTaM4Y3t66clE" TargetMode="External"/><Relationship Id="rId31" Type="http://schemas.openxmlformats.org/officeDocument/2006/relationships/hyperlink" Target="../../../../../../../direccion_economia_digital/Entregables%20Clarity%202025/Forms/AllItems.aspx?id=%2Fdireccion%5Feconomia%5Fdigital%2FEntregables%20Clarity%202025%2FEntregables%20Clarity%202025%2FE1%2DL2%2D7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TargetMode="External"/><Relationship Id="rId44" Type="http://schemas.openxmlformats.org/officeDocument/2006/relationships/hyperlink" Target="../../../../../../../:f:/r/Subdireccion_Financiera/Entregables%20CLARITY%202025/E2-D2-3000%20Gesti&#243;n%20Adecuada%20de%20Recursos%20MinTIC/1.%20Informes%20de%20Seguimiento%20de%20Orden%20Financiero/1.1%20Informes%20del%20seguimiento%20a%20la%20ejecuci&#243;n%20presupuestal%20de%20gastos%20del%20MinTIC?csf=1&amp;web=1&amp;e=ZLUz5U" TargetMode="External"/><Relationship Id="rId52" Type="http://schemas.openxmlformats.org/officeDocument/2006/relationships/hyperlink" Target="../../Carolina/AppData/:f:/r/personal/jtorresm_mintic_gov_co/Documents/Documentos/2025/CLARITY/INFORMES%3fcsf=1&amp;web=1&amp;e=6scfek" TargetMode="External"/><Relationship Id="rId60" Type="http://schemas.openxmlformats.org/officeDocument/2006/relationships/hyperlink" Target="http://mintic.sharepoint.com/planeacion/Entregables%20Clarity%202025/Forms/AllItems.aspx" TargetMode="External"/><Relationship Id="rId65" Type="http://schemas.openxmlformats.org/officeDocument/2006/relationships/hyperlink" Target="../../../../../../../:f:/r/oficina_internacional/entregables_aspa/0.4%20CLARITY%202026/ENTREGABLES%20CLARITY%202026/1.2.%20INFORME%20DE%20COOPERACI&#211;N%20INTERNACIONAL?csf=1&amp;web=1&amp;e=Lc3gB2" TargetMode="External"/><Relationship Id="rId73" Type="http://schemas.openxmlformats.org/officeDocument/2006/relationships/hyperlink" Target="https://mintic-my.sharepoint.com/:f:/r/personal/contacto_colcert_gov_co/Documents/OneDrive%20COLCERT/General/2026/PES%202026?csf=1&amp;web=1&amp;e=47xPjp" TargetMode="External"/><Relationship Id="rId78" Type="http://schemas.openxmlformats.org/officeDocument/2006/relationships/hyperlink" Target="../../../../../../../:f:/r/direccion_economia_digital/Documentos%20compartidos/PLANEACI&#211;N/PLAN%20ESTRAT&#201;GICO%20S/2023-2026/2026/Ciudadanos%20con%20herramientas%20para%20el%20emprendimiento%20digital/I%20TRIMESTRE?csf=1&amp;web=1&amp;e=hebTNe" TargetMode="External"/><Relationship Id="rId81" Type="http://schemas.openxmlformats.org/officeDocument/2006/relationships/hyperlink" Target="https://mintic-my.sharepoint.com/:x:/r/personal/lmongui_mintic_gov_co/_layouts/15/doc2.aspx?sourcedoc=%7B54035F4B-1136-47B6-B83D-39C90DC5595A%7D&amp;file=Registro%20de%20actividades%20GIT%20DSJ%202026.xlsx&amp;wdLOR=c0E3EEF04-E6D6-465F-8332-4F4382CC1B20&amp;fromShare=true&amp;action=default&amp;mobileredirect=true" TargetMode="External"/><Relationship Id="rId86" Type="http://schemas.openxmlformats.org/officeDocument/2006/relationships/hyperlink" Target="../../../../../../../:f:/g/personal/esierram_mintic_gov_co/IgAw1LOIt_cIQIc17JupKNYjAWt3BpSCJUi8QDqEGY8J2Ag" TargetMode="External"/><Relationship Id="rId94" Type="http://schemas.openxmlformats.org/officeDocument/2006/relationships/hyperlink" Target="https://www.mintic.gov.co/portal/inicio/Micrositios/Seleccion-Objetiva-Asignacion-de-Espectro/" TargetMode="External"/><Relationship Id="rId99" Type="http://schemas.openxmlformats.org/officeDocument/2006/relationships/hyperlink" Target="../../../../../../../Oficina_Gestion_Ingresos_Fondo/Entregables%20PESPEI%202026/Forms/AllItems.aspx" TargetMode="External"/><Relationship Id="rId101" Type="http://schemas.openxmlformats.org/officeDocument/2006/relationships/hyperlink" Target="../../../../../../../Oficina_Gestion_Ingresos_Fondo/Entregables%20PESPEI%202026/Forms/AllItems.aspx" TargetMode="External"/><Relationship Id="rId122" Type="http://schemas.microsoft.com/office/2017/10/relationships/threadedComment" Target="../threadedComments/threadedComment1.xml"/><Relationship Id="rId4" Type="http://schemas.openxmlformats.org/officeDocument/2006/relationships/hyperlink" Target="file:///C:\:f:\g\personal\acbonilla_mintic_gov_co\IgCcoV561EZOTJzLUrAra3XEAZqs40xu-0xTYInzhwUP6fo%3femail=esierram@mintic.gov.co&amp;e=8YmmCi" TargetMode="External"/><Relationship Id="rId9" Type="http://schemas.openxmlformats.org/officeDocument/2006/relationships/hyperlink" Target="file:///C:\:f:\g\personal\acbonilla_mintic_gov_co\IgCcoV561EZOTJzLUrAra3XEAZqs40xu-0xTYInzhwUP6fo%3femail=esierram@mintic.gov.co&amp;e=8YmmCi" TargetMode="External"/><Relationship Id="rId13" Type="http://schemas.openxmlformats.org/officeDocument/2006/relationships/hyperlink" Target="../../../:f:/g/personal/calidad_ane_gov_co/IgDI5GqzykGoTL4aEisTxEbzAXwP_sj_cNsTaM4Y3t66clE" TargetMode="External"/><Relationship Id="rId18" Type="http://schemas.openxmlformats.org/officeDocument/2006/relationships/hyperlink" Target="../../../../../../../:f:/g/gel/IgCHpjmmnv07RoWEoWmWdVJkAZGMejF0H3T7DT-s6yMKhLk?e=PW32X6" TargetMode="External"/><Relationship Id="rId39" Type="http://schemas.openxmlformats.org/officeDocument/2006/relationships/hyperlink" Target="../../../dfvargas_mintic_gov_co/_layouts/15/onedrive.aspx" TargetMode="External"/><Relationship Id="rId109" Type="http://schemas.openxmlformats.org/officeDocument/2006/relationships/hyperlink" Target="https://mintic-my.sharepoint.com/:f:/g/personal/jferia_mintic_gov_co/IgCeXmaQAokoQIxdAaAudzfwAcel0quJx6ekhGiuA7mgRQs?e=U6u60u" TargetMode="External"/><Relationship Id="rId34" Type="http://schemas.openxmlformats.org/officeDocument/2006/relationships/hyperlink" Target="https://mintic-my.sharepoint.com/:f:/r/personal/subdireccionth_mintic_gov_co/Documents/SUBDIRECCI%C3%93N%20TH/ENTREGABLES%20CLARITY%202025/02.%20INGRESO/2.1?csf=1&amp;web=1&amp;e=UBQDHi" TargetMode="External"/><Relationship Id="rId50" Type="http://schemas.openxmlformats.org/officeDocument/2006/relationships/hyperlink" Target="../../../../../../../oficina_internacional/COOPERACION/Forms/AllItems.aspx" TargetMode="External"/><Relationship Id="rId55" Type="http://schemas.openxmlformats.org/officeDocument/2006/relationships/hyperlink" Target="../../../../../../../:f:/r/sites/GITdeGruposdeIntersyGestinDocumental/Documentos%20compartidos/2025/Entregables%20Clarity%202025/E2-D3-7000%20Fortalecimiento%20del%20relacionamiento%20con%20los%20grupos%20de%20inter&#233;s?csf=1&amp;web=1&amp;e=evUgBz" TargetMode="External"/><Relationship Id="rId76" Type="http://schemas.openxmlformats.org/officeDocument/2006/relationships/hyperlink" Target="../../../../../../../:f:/r/direccion_economia_digital/Documentos%20compartidos/PLANEACI&#211;N/PLAN%20ESTRAT&#201;GICO%20S/2023-2026/2025/Empresas%20y%20empresarios%20que%20adoptan%20tecnolog&#237;as%20para%20la%20transformaci&#243;n%20digital/I%20TRIMESTRE?csf=1&amp;web=1&amp;e=DFrBo0" TargetMode="External"/><Relationship Id="rId97" Type="http://schemas.openxmlformats.org/officeDocument/2006/relationships/hyperlink" Target="https://mintic-my.sharepoint.com/my?id=%2Fpersonal%2Fcvillamizarl%5Fmintic%5Fgov%5Fco%2FDocuments%2FControles%2FControles%20UAT%2F3%2Dmarzo&amp;viewid=36cc13e5%2D36d1%2D48a9%2Db448%2D2259746a9a81&amp;ct=1773257743783&amp;or=Teams%2DHL&amp;LOF=1" TargetMode="External"/><Relationship Id="rId104" Type="http://schemas.openxmlformats.org/officeDocument/2006/relationships/hyperlink" Target="../../../../../../../:f:/s/GITdeGruposdeIntersyGestinDocumental/IgBrIc-xklMwSq7h_9V9MUF1ARgSNSyp3wGGhKWLEig6QsE?e=dFOsHD" TargetMode="External"/><Relationship Id="rId120" Type="http://schemas.openxmlformats.org/officeDocument/2006/relationships/vmlDrawing" Target="../drawings/vmlDrawing1.vml"/><Relationship Id="rId7" Type="http://schemas.openxmlformats.org/officeDocument/2006/relationships/hyperlink" Target="file:///C:\:f:\g\personal\acbonilla_mintic_gov_co\IgCcoV561EZOTJzLUrAra3XEAZqs40xu-0xTYInzhwUP6fo%3femail=esierram@mintic.gov.co&amp;e=8YmmCi" TargetMode="External"/><Relationship Id="rId71" Type="http://schemas.openxmlformats.org/officeDocument/2006/relationships/hyperlink" Target="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TargetMode="External"/><Relationship Id="rId92" Type="http://schemas.openxmlformats.org/officeDocument/2006/relationships/hyperlink" Target="https://www.mintic.gov.co/portal/inicio/Sala-de-prensa/Noticias/426183:Avanza-proposito-del-Gobierno-de-conectar-a-las-poblaciones-rurales-y-mas-apartadas-del-pais" TargetMode="External"/><Relationship Id="rId2" Type="http://schemas.openxmlformats.org/officeDocument/2006/relationships/hyperlink" Target="https://mintic.sharepoint.com/:b:/r/Dir_Vigilancia_Control/Clarity%202025/2025%20Informe%20consolidado-%20Clarity.pdf?csf=1&amp;web=1&amp;e=UBVDC2" TargetMode="External"/><Relationship Id="rId29" Type="http://schemas.openxmlformats.org/officeDocument/2006/relationships/hyperlink" Target="https://mintic-my.sharepoint.com/:f:/r/personal/dmarino_mintic_gov_co/Documents/RESOLUCIONES%202023/ARCHIVO%20INTEGRATIC%202023?csf=1&amp;web=1&amp;e=18NcWj" TargetMode="External"/><Relationship Id="rId24" Type="http://schemas.openxmlformats.org/officeDocument/2006/relationships/hyperlink" Target="https://mintic.sharepoint.com/:b:/r/Dir_Vigilancia_Control/Clarity%202025/2025%20Informe%20consolidado-%20Clarity.pdf?csf=1&amp;web=1&amp;e=UBVDC2" TargetMode="External"/><Relationship Id="rId40" Type="http://schemas.openxmlformats.org/officeDocument/2006/relationships/hyperlink" Target="../../../../../../../Oficina_Gestion_Ingresos_Fondo/Entregables%20PESPEI%202025/Forms/AllItems.aspx" TargetMode="External"/><Relationship Id="rId45" Type="http://schemas.openxmlformats.org/officeDocument/2006/relationships/hyperlink" Target="../../../../../../../:f:/r/Subdireccion_Financiera/Entregables%20CLARITY%202025/E2-D2-3000%20Gesti&#243;n%20Adecuada%20de%20Recursos%20MinTIC/1.%20Informes%20de%20Seguimiento%20de%20Orden%20Financiero/1.1%20Informes%20del%20seguimiento%20a%20la%20ejecuci&#243;n%20presupuestal%20de%20gastos%20del%20MinTIC?csf=1&amp;web=1&amp;e=ZLUz5U" TargetMode="External"/><Relationship Id="rId66" Type="http://schemas.openxmlformats.org/officeDocument/2006/relationships/hyperlink" Target="../../../../../../../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TargetMode="External"/><Relationship Id="rId87" Type="http://schemas.openxmlformats.org/officeDocument/2006/relationships/hyperlink" Target="../../../../../../../:f:/g/personal/esierram_mintic_gov_co/IgAw1LOIt_cIQIc17JupKNYjAWt3BpSCJUi8QDqEGY8J2Ag" TargetMode="External"/><Relationship Id="rId110" Type="http://schemas.openxmlformats.org/officeDocument/2006/relationships/hyperlink" Target="https://mintic-my.sharepoint.com/:f:/g/personal/jferia_mintic_gov_co/IgA2d3kngFZ7QqQeOMlTYajAAZ4O6ID2mb1ThYy_9Fe-Oz8?e=8GTXsc" TargetMode="External"/><Relationship Id="rId115" Type="http://schemas.openxmlformats.org/officeDocument/2006/relationships/hyperlink" Target="https://365and.sharepoint.com/:f:/r/sites/PL-PLANEACION/Documentos%20compartidos/Planeaci%C3%B3n/2026/Instrumentos%20de%20planeaci%C3%B3n%20(formulaci%C3%B3n%20y%20seguimiento)/Plan%20Estrat%C3%A9gico%20Institucional%20-%20PEI/Seguimiento/Trimestre%20II/Soportes?csf=1&amp;web=1&amp;e=6JF9n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72C61-AD20-4348-8DE0-6D8D83ED48AF}">
  <sheetPr filterMode="1">
    <tabColor rgb="FFFF0000"/>
  </sheetPr>
  <dimension ref="A1:BW162"/>
  <sheetViews>
    <sheetView tabSelected="1" topLeftCell="AZ1" zoomScale="40" zoomScaleNormal="40" zoomScaleSheetLayoutView="55" workbookViewId="0">
      <pane ySplit="8" topLeftCell="A64" activePane="bottomLeft" state="frozen"/>
      <selection activeCell="S8" sqref="S8"/>
      <selection pane="bottomLeft" activeCell="BH64" sqref="BH64"/>
    </sheetView>
  </sheetViews>
  <sheetFormatPr baseColWidth="10" defaultColWidth="38" defaultRowHeight="20" outlineLevelCol="1" x14ac:dyDescent="0.35"/>
  <cols>
    <col min="1" max="9" width="38" style="1" customWidth="1"/>
    <col min="10" max="10" width="45.54296875" style="1" customWidth="1"/>
    <col min="11" max="11" width="48.54296875" style="1" customWidth="1"/>
    <col min="12" max="19" width="38" style="1" customWidth="1"/>
    <col min="20" max="20" width="51.453125" style="1" customWidth="1"/>
    <col min="21" max="22" width="38" style="1" customWidth="1"/>
    <col min="23" max="23" width="38" style="1" hidden="1" customWidth="1"/>
    <col min="24" max="30" width="38" style="1" customWidth="1"/>
    <col min="31" max="35" width="38" style="1" hidden="1" customWidth="1"/>
    <col min="36" max="37" width="38" style="1" customWidth="1"/>
    <col min="38" max="38" width="83.81640625" style="1" hidden="1" customWidth="1" outlineLevel="1"/>
    <col min="39" max="41" width="55" style="1" hidden="1" customWidth="1" outlineLevel="1"/>
    <col min="42" max="43" width="55.453125" style="1" hidden="1" customWidth="1" outlineLevel="1"/>
    <col min="44" max="46" width="55" style="1" customWidth="1" outlineLevel="1"/>
    <col min="47" max="47" width="55" style="1" hidden="1" customWidth="1" outlineLevel="1"/>
    <col min="48" max="49" width="38" style="1" customWidth="1"/>
    <col min="50" max="60" width="38" style="1" customWidth="1" outlineLevel="1"/>
    <col min="61" max="62" width="55" style="1" customWidth="1" outlineLevel="1"/>
    <col min="63" max="63" width="99.81640625" style="1" customWidth="1" outlineLevel="1"/>
    <col min="64" max="64" width="55" style="1" customWidth="1" outlineLevel="1"/>
    <col min="65" max="69" width="55" style="1" hidden="1" customWidth="1" outlineLevel="1"/>
    <col min="70" max="70" width="55" style="1" customWidth="1" outlineLevel="1"/>
    <col min="71" max="71" width="38" style="1" customWidth="1" outlineLevel="1"/>
    <col min="72" max="72" width="38" style="1" customWidth="1"/>
    <col min="73" max="73" width="38" style="1" customWidth="1" outlineLevel="1"/>
    <col min="74" max="74" width="38" style="1" customWidth="1"/>
    <col min="75" max="75" width="38" style="5" customWidth="1"/>
    <col min="76" max="16384" width="38" style="1"/>
  </cols>
  <sheetData>
    <row r="1" spans="1:75" ht="22.4" customHeight="1" x14ac:dyDescent="0.35">
      <c r="M1" s="2"/>
      <c r="N1" s="3"/>
      <c r="O1" s="3"/>
      <c r="P1" s="3"/>
      <c r="Q1" s="3"/>
      <c r="AL1" s="4"/>
      <c r="AM1" s="4"/>
      <c r="AN1" s="4"/>
      <c r="AO1" s="4"/>
      <c r="AP1" s="4"/>
      <c r="AQ1" s="4"/>
      <c r="AR1" s="4"/>
      <c r="AS1" s="4"/>
      <c r="AT1" s="4"/>
      <c r="AU1" s="4"/>
      <c r="AX1" s="4"/>
      <c r="AY1" s="4"/>
      <c r="AZ1" s="4"/>
      <c r="BA1" s="4"/>
      <c r="BB1" s="4"/>
      <c r="BC1" s="4"/>
      <c r="BD1" s="4"/>
      <c r="BE1" s="4"/>
      <c r="BF1" s="4"/>
      <c r="BG1" s="4"/>
      <c r="BH1" s="4"/>
      <c r="BI1" s="4"/>
      <c r="BJ1" s="4"/>
      <c r="BK1" s="4"/>
      <c r="BL1" s="4"/>
      <c r="BM1" s="4"/>
      <c r="BN1" s="4"/>
      <c r="BO1" s="4"/>
      <c r="BP1" s="4"/>
      <c r="BQ1" s="4"/>
      <c r="BR1" s="4"/>
      <c r="BS1" s="4"/>
      <c r="BT1" s="4"/>
      <c r="BU1" s="4"/>
    </row>
    <row r="2" spans="1:75" ht="5.15" customHeight="1" x14ac:dyDescent="0.35">
      <c r="M2" s="2"/>
      <c r="N2" s="2"/>
      <c r="O2" s="2"/>
      <c r="P2" s="2"/>
      <c r="Q2" s="2"/>
      <c r="AL2" s="4"/>
      <c r="AM2" s="4"/>
      <c r="AN2" s="4"/>
      <c r="AO2" s="4"/>
      <c r="AP2" s="4"/>
      <c r="AQ2" s="4"/>
      <c r="AR2" s="4"/>
      <c r="AS2" s="4"/>
      <c r="AT2" s="4"/>
      <c r="AU2" s="4"/>
      <c r="AX2" s="4"/>
      <c r="AY2" s="4"/>
      <c r="AZ2" s="4"/>
      <c r="BA2" s="4"/>
      <c r="BB2" s="4"/>
      <c r="BC2" s="4"/>
      <c r="BD2" s="4"/>
      <c r="BE2" s="4"/>
      <c r="BF2" s="4"/>
      <c r="BG2" s="4"/>
      <c r="BH2" s="4"/>
      <c r="BI2" s="4"/>
      <c r="BJ2" s="4"/>
      <c r="BK2" s="4"/>
      <c r="BL2" s="4"/>
      <c r="BM2" s="4"/>
      <c r="BN2" s="4"/>
      <c r="BO2" s="4"/>
      <c r="BP2" s="4"/>
      <c r="BQ2" s="4"/>
      <c r="BR2" s="4"/>
      <c r="BS2" s="4"/>
      <c r="BT2" s="4"/>
      <c r="BU2" s="4"/>
    </row>
    <row r="3" spans="1:75" ht="1.4" customHeight="1" x14ac:dyDescent="0.35">
      <c r="M3" s="2"/>
      <c r="N3" s="2"/>
      <c r="O3" s="2"/>
      <c r="P3" s="2"/>
      <c r="Q3" s="2"/>
      <c r="AL3" s="4"/>
      <c r="AM3" s="4"/>
      <c r="AN3" s="4"/>
      <c r="AO3" s="4"/>
      <c r="AP3" s="4"/>
      <c r="AQ3" s="4"/>
      <c r="AR3" s="4"/>
      <c r="AS3" s="4"/>
      <c r="AT3" s="4"/>
      <c r="AU3" s="4"/>
      <c r="AX3" s="4"/>
      <c r="AY3" s="4"/>
      <c r="AZ3" s="4"/>
      <c r="BA3" s="4"/>
      <c r="BB3" s="4"/>
      <c r="BC3" s="4"/>
      <c r="BD3" s="4"/>
      <c r="BE3" s="4"/>
      <c r="BF3" s="4"/>
      <c r="BG3" s="4"/>
      <c r="BH3" s="4"/>
      <c r="BI3" s="4"/>
      <c r="BJ3" s="4"/>
      <c r="BK3" s="4"/>
      <c r="BL3" s="4"/>
      <c r="BM3" s="4"/>
      <c r="BN3" s="4"/>
      <c r="BO3" s="4"/>
      <c r="BP3" s="4"/>
      <c r="BQ3" s="4"/>
      <c r="BR3" s="4"/>
      <c r="BS3" s="4"/>
      <c r="BT3" s="4"/>
      <c r="BU3" s="4"/>
    </row>
    <row r="4" spans="1:75" ht="5.5" customHeight="1" x14ac:dyDescent="0.35">
      <c r="M4" s="2"/>
      <c r="N4" s="2"/>
      <c r="O4" s="2"/>
      <c r="P4" s="2"/>
      <c r="Q4" s="2"/>
      <c r="AL4" s="4"/>
      <c r="AM4" s="4"/>
      <c r="AN4" s="4"/>
      <c r="AO4" s="4"/>
      <c r="AP4" s="4"/>
      <c r="AQ4" s="4"/>
      <c r="AR4" s="4"/>
      <c r="AS4" s="4"/>
      <c r="AT4" s="4"/>
      <c r="AU4" s="4"/>
      <c r="AX4" s="4"/>
      <c r="AY4" s="4"/>
      <c r="AZ4" s="4"/>
      <c r="BA4" s="4"/>
      <c r="BB4" s="4"/>
      <c r="BC4" s="4"/>
      <c r="BD4" s="4"/>
      <c r="BE4" s="4"/>
      <c r="BF4" s="4"/>
      <c r="BG4" s="4"/>
      <c r="BH4" s="4"/>
      <c r="BI4" s="4"/>
      <c r="BJ4" s="4"/>
      <c r="BK4" s="4"/>
      <c r="BL4" s="4"/>
      <c r="BM4" s="4"/>
      <c r="BN4" s="4"/>
      <c r="BO4" s="4"/>
      <c r="BP4" s="4"/>
      <c r="BQ4" s="4"/>
      <c r="BR4" s="4"/>
      <c r="BS4" s="4"/>
      <c r="BT4" s="4"/>
      <c r="BU4" s="4"/>
    </row>
    <row r="5" spans="1:75" ht="17.149999999999999" hidden="1" customHeight="1" x14ac:dyDescent="0.35">
      <c r="M5" s="2"/>
      <c r="N5" s="2"/>
      <c r="O5" s="2"/>
      <c r="P5" s="2"/>
      <c r="Q5" s="2"/>
      <c r="AL5" s="4"/>
      <c r="AM5" s="4"/>
      <c r="AN5" s="4"/>
      <c r="AO5" s="4"/>
      <c r="AP5" s="4"/>
      <c r="AQ5" s="4"/>
      <c r="AR5" s="4"/>
      <c r="AS5" s="4"/>
      <c r="AT5" s="4"/>
      <c r="AU5" s="4"/>
      <c r="AX5" s="4"/>
      <c r="AY5" s="4"/>
      <c r="AZ5" s="4"/>
      <c r="BA5" s="4"/>
      <c r="BB5" s="4"/>
      <c r="BC5" s="4"/>
      <c r="BD5" s="4"/>
      <c r="BE5" s="4"/>
      <c r="BF5" s="4"/>
      <c r="BG5" s="4"/>
      <c r="BH5" s="4"/>
      <c r="BI5" s="4"/>
      <c r="BJ5" s="4"/>
      <c r="BK5" s="4"/>
      <c r="BL5" s="4"/>
      <c r="BM5" s="4"/>
      <c r="BN5" s="4"/>
      <c r="BO5" s="4"/>
      <c r="BP5" s="4"/>
      <c r="BQ5" s="4"/>
      <c r="BR5" s="4"/>
      <c r="BS5" s="4"/>
      <c r="BT5" s="4"/>
      <c r="BU5" s="4"/>
    </row>
    <row r="6" spans="1:75" ht="30" customHeight="1" x14ac:dyDescent="0.35">
      <c r="M6" s="2"/>
      <c r="N6" s="6"/>
      <c r="O6" s="6"/>
      <c r="P6" s="6"/>
      <c r="Q6" s="6"/>
      <c r="Z6" s="7"/>
      <c r="AD6" s="7"/>
      <c r="AE6" s="8"/>
      <c r="AF6" s="9"/>
      <c r="AG6" s="9"/>
      <c r="AL6" s="10"/>
      <c r="AM6" s="10"/>
      <c r="AN6" s="10"/>
      <c r="AO6" s="10"/>
      <c r="AP6" s="10"/>
      <c r="AQ6" s="10"/>
      <c r="AR6" s="10"/>
      <c r="AS6" s="10"/>
      <c r="AT6" s="10"/>
      <c r="AU6" s="10"/>
      <c r="AX6" s="10"/>
      <c r="AY6" s="10"/>
      <c r="AZ6" s="10"/>
      <c r="BA6" s="10"/>
      <c r="BB6" s="10"/>
      <c r="BC6" s="10"/>
      <c r="BD6" s="10"/>
      <c r="BE6" s="10"/>
      <c r="BF6" s="10"/>
      <c r="BG6" s="10"/>
      <c r="BH6" s="10"/>
      <c r="BI6" s="10"/>
      <c r="BJ6" s="10"/>
      <c r="BK6" s="10"/>
      <c r="BL6" s="10"/>
      <c r="BM6" s="10"/>
      <c r="BN6" s="10"/>
      <c r="BO6" s="10"/>
      <c r="BP6" s="10"/>
      <c r="BQ6" s="10"/>
      <c r="BR6" s="10"/>
      <c r="BS6" s="10"/>
      <c r="BT6" s="10"/>
      <c r="BU6" s="10"/>
    </row>
    <row r="7" spans="1:75" s="11" customFormat="1" ht="36.65" customHeight="1" thickBot="1" x14ac:dyDescent="0.4">
      <c r="M7" s="12"/>
      <c r="N7" s="3"/>
      <c r="O7" s="3"/>
      <c r="P7" s="3"/>
      <c r="Q7" s="3"/>
      <c r="Z7" s="13"/>
      <c r="AD7" s="13"/>
      <c r="AE7" s="13"/>
      <c r="AF7" s="13"/>
      <c r="AG7" s="13"/>
      <c r="AL7" s="14"/>
      <c r="AM7" s="14"/>
      <c r="AN7" s="14"/>
      <c r="AO7" s="14"/>
      <c r="AP7" s="14"/>
      <c r="AQ7" s="14"/>
      <c r="AR7" s="14"/>
      <c r="AS7" s="14"/>
      <c r="AT7" s="14"/>
      <c r="AU7" s="14"/>
      <c r="AV7" s="13"/>
      <c r="AX7" s="14"/>
      <c r="AY7" s="14"/>
      <c r="AZ7" s="14"/>
      <c r="BA7" s="14"/>
      <c r="BB7" s="14"/>
      <c r="BC7" s="14"/>
      <c r="BD7" s="14"/>
      <c r="BE7" s="14"/>
      <c r="BF7" s="14"/>
      <c r="BG7" s="14"/>
      <c r="BH7" s="14"/>
      <c r="BI7" s="14"/>
      <c r="BJ7" s="14"/>
      <c r="BK7" s="14"/>
      <c r="BL7" s="14"/>
      <c r="BM7" s="14"/>
      <c r="BN7" s="14"/>
      <c r="BO7" s="14"/>
      <c r="BP7" s="14"/>
      <c r="BQ7" s="14"/>
      <c r="BR7" s="14"/>
      <c r="BS7" s="14"/>
      <c r="BT7" s="14"/>
      <c r="BW7" s="15"/>
    </row>
    <row r="8" spans="1:75" s="23" customFormat="1" ht="69" customHeight="1" thickTop="1" x14ac:dyDescent="0.35">
      <c r="A8" s="16" t="s">
        <v>0</v>
      </c>
      <c r="B8" s="16" t="s">
        <v>1</v>
      </c>
      <c r="C8" s="16" t="s">
        <v>2</v>
      </c>
      <c r="D8" s="16" t="s">
        <v>3</v>
      </c>
      <c r="E8" s="16" t="s">
        <v>4</v>
      </c>
      <c r="F8" s="16" t="s">
        <v>5</v>
      </c>
      <c r="G8" s="16" t="s">
        <v>6</v>
      </c>
      <c r="H8" s="16" t="s">
        <v>7</v>
      </c>
      <c r="I8" s="16" t="s">
        <v>8</v>
      </c>
      <c r="J8" s="16" t="s">
        <v>9</v>
      </c>
      <c r="K8" s="16" t="s">
        <v>10</v>
      </c>
      <c r="L8" s="16" t="s">
        <v>11</v>
      </c>
      <c r="M8" s="16" t="s">
        <v>12</v>
      </c>
      <c r="N8" s="16" t="s">
        <v>13</v>
      </c>
      <c r="O8" s="16" t="s">
        <v>14</v>
      </c>
      <c r="P8" s="19" t="s">
        <v>15</v>
      </c>
      <c r="Q8" s="19" t="s">
        <v>16</v>
      </c>
      <c r="R8" s="16" t="s">
        <v>17</v>
      </c>
      <c r="S8" s="16" t="s">
        <v>18</v>
      </c>
      <c r="T8" s="16" t="s">
        <v>19</v>
      </c>
      <c r="U8" s="16" t="s">
        <v>20</v>
      </c>
      <c r="V8" s="16" t="s">
        <v>21</v>
      </c>
      <c r="W8" s="16" t="s">
        <v>22</v>
      </c>
      <c r="X8" s="16" t="s">
        <v>23</v>
      </c>
      <c r="Y8" s="16" t="s">
        <v>24</v>
      </c>
      <c r="Z8" s="16" t="s">
        <v>25</v>
      </c>
      <c r="AA8" s="16" t="s">
        <v>26</v>
      </c>
      <c r="AB8" s="16" t="s">
        <v>27</v>
      </c>
      <c r="AC8" s="16" t="s">
        <v>28</v>
      </c>
      <c r="AD8" s="16" t="s">
        <v>29</v>
      </c>
      <c r="AE8" s="16"/>
      <c r="AF8" s="16"/>
      <c r="AG8" s="16"/>
      <c r="AH8" s="17"/>
      <c r="AI8" s="16"/>
      <c r="AJ8" s="16" t="s">
        <v>30</v>
      </c>
      <c r="AK8" s="16" t="s">
        <v>31</v>
      </c>
      <c r="AL8" s="16" t="s">
        <v>32</v>
      </c>
      <c r="AM8" s="16" t="s">
        <v>33</v>
      </c>
      <c r="AN8" s="16" t="s">
        <v>34</v>
      </c>
      <c r="AO8" s="16" t="s">
        <v>35</v>
      </c>
      <c r="AP8" s="16" t="s">
        <v>36</v>
      </c>
      <c r="AQ8" s="16" t="s">
        <v>37</v>
      </c>
      <c r="AR8" s="16" t="s">
        <v>38</v>
      </c>
      <c r="AS8" s="16" t="s">
        <v>39</v>
      </c>
      <c r="AT8" s="16" t="s">
        <v>40</v>
      </c>
      <c r="AU8" s="16" t="s">
        <v>41</v>
      </c>
      <c r="AV8" s="16" t="s">
        <v>42</v>
      </c>
      <c r="AW8" s="18" t="s">
        <v>43</v>
      </c>
      <c r="AX8" s="16" t="s">
        <v>44</v>
      </c>
      <c r="AY8" s="16" t="s">
        <v>45</v>
      </c>
      <c r="AZ8" s="16" t="s">
        <v>46</v>
      </c>
      <c r="BA8" s="19" t="s">
        <v>47</v>
      </c>
      <c r="BB8" s="16" t="s">
        <v>48</v>
      </c>
      <c r="BC8" s="16" t="s">
        <v>49</v>
      </c>
      <c r="BD8" s="16" t="s">
        <v>50</v>
      </c>
      <c r="BE8" s="16" t="s">
        <v>51</v>
      </c>
      <c r="BF8" s="16" t="s">
        <v>52</v>
      </c>
      <c r="BG8" s="16" t="s">
        <v>53</v>
      </c>
      <c r="BH8" s="16" t="s">
        <v>1688</v>
      </c>
      <c r="BI8" s="16" t="s">
        <v>54</v>
      </c>
      <c r="BJ8" s="16" t="s">
        <v>55</v>
      </c>
      <c r="BK8" s="19" t="s">
        <v>56</v>
      </c>
      <c r="BL8" s="19" t="s">
        <v>57</v>
      </c>
      <c r="BM8" s="16" t="s">
        <v>58</v>
      </c>
      <c r="BN8" s="16" t="s">
        <v>59</v>
      </c>
      <c r="BO8" s="16" t="s">
        <v>60</v>
      </c>
      <c r="BP8" s="16" t="s">
        <v>39</v>
      </c>
      <c r="BQ8" s="16" t="s">
        <v>61</v>
      </c>
      <c r="BR8" s="19" t="s">
        <v>41</v>
      </c>
      <c r="BS8" s="16" t="s">
        <v>62</v>
      </c>
      <c r="BT8" s="16" t="s">
        <v>63</v>
      </c>
      <c r="BU8" s="16" t="s">
        <v>64</v>
      </c>
      <c r="BV8" s="20" t="s">
        <v>65</v>
      </c>
      <c r="BW8" s="21" t="s">
        <v>66</v>
      </c>
    </row>
    <row r="9" spans="1:75" ht="367.4" hidden="1" customHeight="1" x14ac:dyDescent="0.35">
      <c r="A9" s="452" t="s">
        <v>67</v>
      </c>
      <c r="B9" s="452" t="s">
        <v>68</v>
      </c>
      <c r="C9" s="452" t="s">
        <v>69</v>
      </c>
      <c r="D9" s="452" t="s">
        <v>70</v>
      </c>
      <c r="E9" s="452" t="s">
        <v>71</v>
      </c>
      <c r="F9" s="452" t="s">
        <v>72</v>
      </c>
      <c r="G9" s="525" t="s">
        <v>73</v>
      </c>
      <c r="H9" s="526" t="s">
        <v>74</v>
      </c>
      <c r="I9" s="526" t="s">
        <v>75</v>
      </c>
      <c r="J9" s="481">
        <v>21009814332</v>
      </c>
      <c r="K9" s="484">
        <v>20528145712.880001</v>
      </c>
      <c r="L9" s="485">
        <v>22370105598</v>
      </c>
      <c r="M9" s="485">
        <v>20985792613.84</v>
      </c>
      <c r="N9" s="511">
        <v>16617985594.32</v>
      </c>
      <c r="O9" s="511">
        <v>11214489410.370001</v>
      </c>
      <c r="P9" s="576">
        <v>13741159273</v>
      </c>
      <c r="Q9" s="513">
        <v>658243529</v>
      </c>
      <c r="R9" s="461" t="s">
        <v>76</v>
      </c>
      <c r="S9" s="461" t="s">
        <v>77</v>
      </c>
      <c r="T9" s="29" t="s">
        <v>78</v>
      </c>
      <c r="U9" s="29" t="s">
        <v>79</v>
      </c>
      <c r="V9" s="30">
        <v>0</v>
      </c>
      <c r="W9" s="30">
        <v>2479</v>
      </c>
      <c r="X9" s="31" t="s">
        <v>80</v>
      </c>
      <c r="Y9" s="31" t="s">
        <v>81</v>
      </c>
      <c r="Z9" s="32">
        <v>2479</v>
      </c>
      <c r="AA9" s="33">
        <v>2479</v>
      </c>
      <c r="AB9" s="32">
        <v>8276</v>
      </c>
      <c r="AC9" s="32">
        <v>8158</v>
      </c>
      <c r="AD9" s="32">
        <v>4903</v>
      </c>
      <c r="AE9" s="32"/>
      <c r="AF9" s="32"/>
      <c r="AG9" s="32"/>
      <c r="AH9" s="32"/>
      <c r="AI9" s="32"/>
      <c r="AJ9" s="32">
        <v>5113</v>
      </c>
      <c r="AK9" s="30">
        <v>0</v>
      </c>
      <c r="AL9" s="34" t="s">
        <v>82</v>
      </c>
      <c r="AM9" s="34" t="s">
        <v>83</v>
      </c>
      <c r="AN9" s="34" t="s">
        <v>84</v>
      </c>
      <c r="AO9" s="34" t="s">
        <v>85</v>
      </c>
      <c r="AP9" s="35" t="s">
        <v>86</v>
      </c>
      <c r="AQ9" s="35" t="s">
        <v>87</v>
      </c>
      <c r="AR9" s="34" t="s">
        <v>88</v>
      </c>
      <c r="AS9" s="34" t="s">
        <v>89</v>
      </c>
      <c r="AT9" s="34" t="s">
        <v>90</v>
      </c>
      <c r="AU9" s="36" t="s">
        <v>91</v>
      </c>
      <c r="AV9" s="30">
        <v>4311</v>
      </c>
      <c r="AW9" s="32" t="s">
        <v>92</v>
      </c>
      <c r="AX9" s="32">
        <v>834</v>
      </c>
      <c r="AY9" s="32">
        <v>834</v>
      </c>
      <c r="AZ9" s="30">
        <v>1451</v>
      </c>
      <c r="BA9" s="30"/>
      <c r="BB9" s="30">
        <v>1600</v>
      </c>
      <c r="BC9" s="30"/>
      <c r="BD9" s="30">
        <v>426</v>
      </c>
      <c r="BE9" s="30"/>
      <c r="BF9" s="30">
        <f>AX9+AZ9+BB9+BD9</f>
        <v>4311</v>
      </c>
      <c r="BG9" s="30">
        <f>AY9+BA9+BC9+BE9</f>
        <v>834</v>
      </c>
      <c r="BH9" s="30"/>
      <c r="BI9" s="32" t="s">
        <v>93</v>
      </c>
      <c r="BJ9" s="32" t="s">
        <v>94</v>
      </c>
      <c r="BK9" s="39"/>
      <c r="BL9" s="39"/>
      <c r="BM9" s="39"/>
      <c r="BN9" s="39"/>
      <c r="BO9" s="39"/>
      <c r="BP9" s="39"/>
      <c r="BQ9" s="39"/>
      <c r="BR9" s="39"/>
      <c r="BS9" s="30">
        <f>+_xlfn.IFS(U9="Acumulado",Z9+AB9+AD9+AV9,U9="Capacidad",AV9,U9="Flujo",AV9,U9="Reducción",AV9,U9="Stock",AV9)</f>
        <v>19969</v>
      </c>
      <c r="BT9" s="30">
        <f>15750+BG9</f>
        <v>16584</v>
      </c>
      <c r="BU9" s="461" t="s">
        <v>95</v>
      </c>
      <c r="BV9" s="40" t="s">
        <v>95</v>
      </c>
      <c r="BW9" s="41" t="s">
        <v>96</v>
      </c>
    </row>
    <row r="10" spans="1:75" ht="143.15" hidden="1" customHeight="1" x14ac:dyDescent="0.35">
      <c r="A10" s="453"/>
      <c r="B10" s="453"/>
      <c r="C10" s="453"/>
      <c r="D10" s="453"/>
      <c r="E10" s="453"/>
      <c r="F10" s="453"/>
      <c r="G10" s="453"/>
      <c r="H10" s="453"/>
      <c r="I10" s="453"/>
      <c r="J10" s="453"/>
      <c r="K10" s="453"/>
      <c r="L10" s="453"/>
      <c r="M10" s="453"/>
      <c r="N10" s="575"/>
      <c r="O10" s="575"/>
      <c r="P10" s="577"/>
      <c r="Q10" s="579"/>
      <c r="R10" s="453"/>
      <c r="S10" s="454"/>
      <c r="T10" s="29" t="s">
        <v>97</v>
      </c>
      <c r="U10" s="29" t="s">
        <v>79</v>
      </c>
      <c r="V10" s="30">
        <v>0</v>
      </c>
      <c r="W10" s="30">
        <v>3427</v>
      </c>
      <c r="X10" s="31" t="s">
        <v>98</v>
      </c>
      <c r="Y10" s="31" t="s">
        <v>99</v>
      </c>
      <c r="Z10" s="32">
        <v>3315</v>
      </c>
      <c r="AA10" s="33">
        <v>3427</v>
      </c>
      <c r="AB10" s="32">
        <v>7008</v>
      </c>
      <c r="AC10" s="32">
        <v>7137</v>
      </c>
      <c r="AD10" s="32">
        <v>4970</v>
      </c>
      <c r="AE10" s="32"/>
      <c r="AF10" s="32"/>
      <c r="AG10" s="32"/>
      <c r="AH10" s="32"/>
      <c r="AI10" s="32"/>
      <c r="AJ10" s="32">
        <v>6233</v>
      </c>
      <c r="AK10" s="30">
        <v>0</v>
      </c>
      <c r="AL10" s="34" t="s">
        <v>100</v>
      </c>
      <c r="AM10" s="34" t="s">
        <v>101</v>
      </c>
      <c r="AN10" s="34" t="s">
        <v>102</v>
      </c>
      <c r="AO10" s="34" t="s">
        <v>101</v>
      </c>
      <c r="AP10" s="35" t="s">
        <v>103</v>
      </c>
      <c r="AQ10" s="35" t="s">
        <v>87</v>
      </c>
      <c r="AR10" s="34" t="s">
        <v>104</v>
      </c>
      <c r="AS10" s="34" t="s">
        <v>105</v>
      </c>
      <c r="AT10" s="34" t="s">
        <v>106</v>
      </c>
      <c r="AU10" s="36" t="s">
        <v>91</v>
      </c>
      <c r="AV10" s="30">
        <v>1400</v>
      </c>
      <c r="AW10" s="32" t="s">
        <v>92</v>
      </c>
      <c r="AX10" s="32">
        <v>368</v>
      </c>
      <c r="AY10" s="32">
        <v>497</v>
      </c>
      <c r="AZ10" s="30">
        <v>400</v>
      </c>
      <c r="BA10" s="30"/>
      <c r="BB10" s="30">
        <v>308</v>
      </c>
      <c r="BC10" s="30"/>
      <c r="BD10" s="30">
        <v>324</v>
      </c>
      <c r="BE10" s="30"/>
      <c r="BF10" s="30">
        <f>AX10+AZ10+BB10+BD10</f>
        <v>1400</v>
      </c>
      <c r="BG10" s="30">
        <f t="shared" ref="BG10:BG13" si="0">AY10+BA10+BC10+BE10</f>
        <v>497</v>
      </c>
      <c r="BH10" s="30"/>
      <c r="BI10" s="32" t="s">
        <v>107</v>
      </c>
      <c r="BJ10" s="32" t="s">
        <v>108</v>
      </c>
      <c r="BK10" s="39"/>
      <c r="BL10" s="39"/>
      <c r="BM10" s="39"/>
      <c r="BN10" s="39"/>
      <c r="BO10" s="39"/>
      <c r="BP10" s="39"/>
      <c r="BQ10" s="39"/>
      <c r="BR10" s="39"/>
      <c r="BS10" s="30">
        <f>+_xlfn.IFS(U10="Acumulado",Z10+AB10+AD10+AV10,U10="Capacidad",AV10,U10="Flujo",AV10,U10="Reducción",AV10,U10="Stock",AV10)</f>
        <v>16693</v>
      </c>
      <c r="BT10" s="30">
        <f>16797+BG10</f>
        <v>17294</v>
      </c>
      <c r="BU10" s="453"/>
      <c r="BV10" s="40" t="s">
        <v>95</v>
      </c>
      <c r="BW10" s="41" t="s">
        <v>96</v>
      </c>
    </row>
    <row r="11" spans="1:75" ht="260" hidden="1" x14ac:dyDescent="0.35">
      <c r="A11" s="454"/>
      <c r="B11" s="454"/>
      <c r="C11" s="454"/>
      <c r="D11" s="454"/>
      <c r="E11" s="454"/>
      <c r="F11" s="454"/>
      <c r="G11" s="454"/>
      <c r="H11" s="454"/>
      <c r="I11" s="454"/>
      <c r="J11" s="454"/>
      <c r="K11" s="454"/>
      <c r="L11" s="454"/>
      <c r="M11" s="454"/>
      <c r="N11" s="512"/>
      <c r="O11" s="512"/>
      <c r="P11" s="578"/>
      <c r="Q11" s="514"/>
      <c r="R11" s="454"/>
      <c r="S11" s="29" t="s">
        <v>109</v>
      </c>
      <c r="T11" s="29" t="s">
        <v>110</v>
      </c>
      <c r="U11" s="29" t="s">
        <v>111</v>
      </c>
      <c r="V11" s="30">
        <v>0</v>
      </c>
      <c r="W11" s="30">
        <v>1</v>
      </c>
      <c r="X11" s="31" t="s">
        <v>112</v>
      </c>
      <c r="Y11" s="31" t="s">
        <v>113</v>
      </c>
      <c r="Z11" s="32">
        <v>1</v>
      </c>
      <c r="AA11" s="33">
        <v>1</v>
      </c>
      <c r="AB11" s="32">
        <v>1</v>
      </c>
      <c r="AC11" s="32">
        <v>1</v>
      </c>
      <c r="AD11" s="32">
        <v>2</v>
      </c>
      <c r="AE11" s="380"/>
      <c r="AF11" s="380"/>
      <c r="AG11" s="380"/>
      <c r="AH11" s="32"/>
      <c r="AI11" s="380"/>
      <c r="AJ11" s="32">
        <v>2</v>
      </c>
      <c r="AK11" s="30">
        <v>0</v>
      </c>
      <c r="AL11" s="34" t="s">
        <v>114</v>
      </c>
      <c r="AM11" s="34" t="s">
        <v>115</v>
      </c>
      <c r="AN11" s="34" t="s">
        <v>116</v>
      </c>
      <c r="AO11" s="34" t="s">
        <v>117</v>
      </c>
      <c r="AP11" s="35" t="s">
        <v>118</v>
      </c>
      <c r="AQ11" s="35" t="s">
        <v>87</v>
      </c>
      <c r="AR11" s="34" t="s">
        <v>119</v>
      </c>
      <c r="AS11" s="34" t="s">
        <v>120</v>
      </c>
      <c r="AT11" s="34" t="s">
        <v>74</v>
      </c>
      <c r="AU11" s="36" t="s">
        <v>121</v>
      </c>
      <c r="AV11" s="30">
        <v>1</v>
      </c>
      <c r="AW11" s="32" t="s">
        <v>122</v>
      </c>
      <c r="AX11" s="32"/>
      <c r="AY11" s="32"/>
      <c r="AZ11" s="30"/>
      <c r="BA11" s="30"/>
      <c r="BB11" s="30"/>
      <c r="BC11" s="30"/>
      <c r="BD11" s="30">
        <v>1</v>
      </c>
      <c r="BE11" s="30"/>
      <c r="BF11" s="30">
        <f t="shared" ref="BF11:BF13" si="1">AX11+AZ11+BB11+BD11</f>
        <v>1</v>
      </c>
      <c r="BG11" s="30">
        <f t="shared" si="0"/>
        <v>0</v>
      </c>
      <c r="BH11" s="30"/>
      <c r="BI11" s="32" t="s">
        <v>123</v>
      </c>
      <c r="BJ11" s="32" t="s">
        <v>94</v>
      </c>
      <c r="BK11" s="39"/>
      <c r="BL11" s="39"/>
      <c r="BM11" s="39"/>
      <c r="BN11" s="39"/>
      <c r="BO11" s="39"/>
      <c r="BP11" s="39"/>
      <c r="BQ11" s="39"/>
      <c r="BR11" s="39"/>
      <c r="BS11" s="30">
        <f>AV11</f>
        <v>1</v>
      </c>
      <c r="BT11" s="30">
        <f>BG11</f>
        <v>0</v>
      </c>
      <c r="BU11" s="454"/>
      <c r="BV11" s="40" t="s">
        <v>95</v>
      </c>
      <c r="BW11" s="41" t="s">
        <v>96</v>
      </c>
    </row>
    <row r="12" spans="1:75" ht="123" hidden="1" customHeight="1" x14ac:dyDescent="0.35">
      <c r="A12" s="452" t="s">
        <v>67</v>
      </c>
      <c r="B12" s="452" t="s">
        <v>124</v>
      </c>
      <c r="C12" s="452" t="s">
        <v>69</v>
      </c>
      <c r="D12" s="452" t="s">
        <v>70</v>
      </c>
      <c r="E12" s="452" t="s">
        <v>125</v>
      </c>
      <c r="F12" s="452" t="s">
        <v>126</v>
      </c>
      <c r="G12" s="525" t="s">
        <v>73</v>
      </c>
      <c r="H12" s="452" t="s">
        <v>127</v>
      </c>
      <c r="I12" s="452" t="s">
        <v>128</v>
      </c>
      <c r="J12" s="481">
        <v>305512617211</v>
      </c>
      <c r="K12" s="484">
        <v>301171131219.32001</v>
      </c>
      <c r="L12" s="485">
        <v>228906651498</v>
      </c>
      <c r="M12" s="485">
        <v>227643239230.89001</v>
      </c>
      <c r="N12" s="481">
        <v>14182225404</v>
      </c>
      <c r="O12" s="481">
        <v>12980246246</v>
      </c>
      <c r="P12" s="482">
        <v>177260532617</v>
      </c>
      <c r="Q12" s="482">
        <v>162951145</v>
      </c>
      <c r="R12" s="461" t="s">
        <v>129</v>
      </c>
      <c r="S12" s="461" t="s">
        <v>130</v>
      </c>
      <c r="T12" s="47" t="s">
        <v>131</v>
      </c>
      <c r="U12" s="29" t="s">
        <v>111</v>
      </c>
      <c r="V12" s="30">
        <v>36</v>
      </c>
      <c r="W12" s="30">
        <v>36</v>
      </c>
      <c r="X12" s="31" t="s">
        <v>132</v>
      </c>
      <c r="Y12" s="31" t="s">
        <v>133</v>
      </c>
      <c r="Z12" s="32">
        <v>47</v>
      </c>
      <c r="AA12" s="33">
        <v>36</v>
      </c>
      <c r="AB12" s="32">
        <v>47</v>
      </c>
      <c r="AC12" s="32">
        <v>36</v>
      </c>
      <c r="AD12" s="32">
        <v>37</v>
      </c>
      <c r="AE12" s="32"/>
      <c r="AF12" s="32"/>
      <c r="AG12" s="32"/>
      <c r="AH12" s="32"/>
      <c r="AI12" s="32"/>
      <c r="AJ12" s="32">
        <v>36</v>
      </c>
      <c r="AK12" s="48">
        <v>1</v>
      </c>
      <c r="AL12" s="34" t="s">
        <v>134</v>
      </c>
      <c r="AM12" s="34" t="s">
        <v>135</v>
      </c>
      <c r="AN12" s="34" t="s">
        <v>136</v>
      </c>
      <c r="AO12" s="34" t="s">
        <v>137</v>
      </c>
      <c r="AP12" s="34" t="s">
        <v>138</v>
      </c>
      <c r="AQ12" s="34" t="s">
        <v>139</v>
      </c>
      <c r="AR12" s="34" t="s">
        <v>140</v>
      </c>
      <c r="AS12" s="34" t="s">
        <v>141</v>
      </c>
      <c r="AT12" s="34" t="s">
        <v>142</v>
      </c>
      <c r="AU12" s="36" t="s">
        <v>143</v>
      </c>
      <c r="AV12" s="49">
        <v>37</v>
      </c>
      <c r="AW12" s="255" t="s">
        <v>122</v>
      </c>
      <c r="AX12" s="255"/>
      <c r="AY12" s="420">
        <v>36</v>
      </c>
      <c r="AZ12" s="50"/>
      <c r="BA12" s="50"/>
      <c r="BB12" s="50"/>
      <c r="BC12" s="50"/>
      <c r="BD12" s="50">
        <v>37</v>
      </c>
      <c r="BE12" s="30"/>
      <c r="BF12" s="30">
        <f t="shared" si="1"/>
        <v>37</v>
      </c>
      <c r="BG12" s="30">
        <f t="shared" si="0"/>
        <v>36</v>
      </c>
      <c r="BH12" s="30"/>
      <c r="BI12" s="80" t="s">
        <v>144</v>
      </c>
      <c r="BJ12" s="80" t="s">
        <v>145</v>
      </c>
      <c r="BK12" s="39"/>
      <c r="BL12" s="39"/>
      <c r="BM12" s="39"/>
      <c r="BN12" s="39"/>
      <c r="BO12" s="39"/>
      <c r="BP12" s="39"/>
      <c r="BQ12" s="39"/>
      <c r="BR12" s="51" t="s">
        <v>146</v>
      </c>
      <c r="BS12" s="30">
        <f>BF12</f>
        <v>37</v>
      </c>
      <c r="BT12" s="30">
        <f>BG12</f>
        <v>36</v>
      </c>
      <c r="BU12" s="461" t="s">
        <v>147</v>
      </c>
      <c r="BV12" s="52" t="s">
        <v>147</v>
      </c>
      <c r="BW12" s="41" t="s">
        <v>148</v>
      </c>
    </row>
    <row r="13" spans="1:75" ht="171" hidden="1" customHeight="1" x14ac:dyDescent="0.35">
      <c r="A13" s="518"/>
      <c r="B13" s="518"/>
      <c r="C13" s="518"/>
      <c r="D13" s="518"/>
      <c r="E13" s="518"/>
      <c r="F13" s="518"/>
      <c r="G13" s="574"/>
      <c r="H13" s="518"/>
      <c r="I13" s="518"/>
      <c r="J13" s="512"/>
      <c r="K13" s="549"/>
      <c r="L13" s="522"/>
      <c r="M13" s="522"/>
      <c r="N13" s="512"/>
      <c r="O13" s="512"/>
      <c r="P13" s="514"/>
      <c r="Q13" s="514"/>
      <c r="R13" s="516"/>
      <c r="S13" s="516"/>
      <c r="T13" s="55" t="s">
        <v>149</v>
      </c>
      <c r="U13" s="56" t="s">
        <v>111</v>
      </c>
      <c r="V13" s="48">
        <v>36</v>
      </c>
      <c r="W13" s="48">
        <v>36</v>
      </c>
      <c r="X13" s="48" t="s">
        <v>132</v>
      </c>
      <c r="Y13" s="48" t="s">
        <v>133</v>
      </c>
      <c r="Z13" s="57">
        <v>0</v>
      </c>
      <c r="AA13" s="58">
        <v>0</v>
      </c>
      <c r="AB13" s="57">
        <v>0</v>
      </c>
      <c r="AC13" s="57">
        <v>0</v>
      </c>
      <c r="AD13" s="32">
        <v>0</v>
      </c>
      <c r="AE13" s="32"/>
      <c r="AF13" s="32"/>
      <c r="AG13" s="32"/>
      <c r="AH13" s="32"/>
      <c r="AI13" s="32"/>
      <c r="AJ13" s="32">
        <v>0</v>
      </c>
      <c r="AK13" s="48">
        <v>1</v>
      </c>
      <c r="AL13" s="48" t="s">
        <v>134</v>
      </c>
      <c r="AM13" s="48" t="s">
        <v>135</v>
      </c>
      <c r="AN13" s="48" t="s">
        <v>136</v>
      </c>
      <c r="AO13" s="48" t="s">
        <v>137</v>
      </c>
      <c r="AP13" s="48" t="s">
        <v>138</v>
      </c>
      <c r="AQ13" s="48" t="s">
        <v>139</v>
      </c>
      <c r="AR13" s="48" t="s">
        <v>74</v>
      </c>
      <c r="AS13" s="48" t="s">
        <v>74</v>
      </c>
      <c r="AT13" s="48" t="s">
        <v>74</v>
      </c>
      <c r="AU13" s="48" t="s">
        <v>74</v>
      </c>
      <c r="AV13" s="59">
        <v>1</v>
      </c>
      <c r="AW13" s="255" t="s">
        <v>122</v>
      </c>
      <c r="AX13" s="255"/>
      <c r="AY13" s="255"/>
      <c r="AZ13" s="59"/>
      <c r="BA13" s="59"/>
      <c r="BB13" s="59"/>
      <c r="BC13" s="59"/>
      <c r="BD13" s="59">
        <v>1</v>
      </c>
      <c r="BE13" s="48"/>
      <c r="BF13" s="48">
        <f t="shared" si="1"/>
        <v>1</v>
      </c>
      <c r="BG13" s="48">
        <f t="shared" si="0"/>
        <v>0</v>
      </c>
      <c r="BH13" s="48"/>
      <c r="BI13" s="80" t="s">
        <v>150</v>
      </c>
      <c r="BJ13" s="80" t="s">
        <v>151</v>
      </c>
      <c r="BK13" s="39"/>
      <c r="BL13" s="39"/>
      <c r="BM13" s="39"/>
      <c r="BN13" s="39"/>
      <c r="BO13" s="39"/>
      <c r="BP13" s="39"/>
      <c r="BQ13" s="39"/>
      <c r="BR13" s="51" t="s">
        <v>146</v>
      </c>
      <c r="BS13" s="48"/>
      <c r="BT13" s="48">
        <f>BG13</f>
        <v>0</v>
      </c>
      <c r="BU13" s="503"/>
      <c r="BV13" s="52" t="s">
        <v>147</v>
      </c>
      <c r="BW13" s="41" t="s">
        <v>148</v>
      </c>
    </row>
    <row r="14" spans="1:75" ht="409.6" hidden="1" customHeight="1" x14ac:dyDescent="0.35">
      <c r="A14" s="454"/>
      <c r="B14" s="454"/>
      <c r="C14" s="454"/>
      <c r="D14" s="454"/>
      <c r="E14" s="454"/>
      <c r="F14" s="454"/>
      <c r="G14" s="454"/>
      <c r="H14" s="454"/>
      <c r="I14" s="454"/>
      <c r="J14" s="454"/>
      <c r="K14" s="454"/>
      <c r="L14" s="454"/>
      <c r="M14" s="454"/>
      <c r="N14" s="462"/>
      <c r="O14" s="462"/>
      <c r="P14" s="460"/>
      <c r="Q14" s="460"/>
      <c r="R14" s="454"/>
      <c r="S14" s="454"/>
      <c r="T14" s="29" t="s">
        <v>152</v>
      </c>
      <c r="U14" s="29" t="s">
        <v>153</v>
      </c>
      <c r="V14" s="30">
        <v>786</v>
      </c>
      <c r="W14" s="30">
        <v>786</v>
      </c>
      <c r="X14" s="31" t="s">
        <v>154</v>
      </c>
      <c r="Y14" s="31" t="s">
        <v>155</v>
      </c>
      <c r="Z14" s="32">
        <v>788</v>
      </c>
      <c r="AA14" s="33">
        <v>788</v>
      </c>
      <c r="AB14" s="32">
        <v>788</v>
      </c>
      <c r="AC14" s="32">
        <v>788</v>
      </c>
      <c r="AD14" s="32">
        <v>788</v>
      </c>
      <c r="AE14" s="32"/>
      <c r="AF14" s="32"/>
      <c r="AG14" s="32"/>
      <c r="AH14" s="32"/>
      <c r="AI14" s="32"/>
      <c r="AJ14" s="32">
        <v>788</v>
      </c>
      <c r="AK14" s="30">
        <v>0</v>
      </c>
      <c r="AL14" s="34" t="s">
        <v>156</v>
      </c>
      <c r="AM14" s="34" t="s">
        <v>157</v>
      </c>
      <c r="AN14" s="34" t="s">
        <v>156</v>
      </c>
      <c r="AO14" s="34" t="s">
        <v>157</v>
      </c>
      <c r="AP14" s="34" t="s">
        <v>156</v>
      </c>
      <c r="AQ14" s="34" t="s">
        <v>157</v>
      </c>
      <c r="AR14" s="34" t="s">
        <v>158</v>
      </c>
      <c r="AS14" s="34" t="s">
        <v>159</v>
      </c>
      <c r="AT14" s="34" t="s">
        <v>157</v>
      </c>
      <c r="AU14" s="36" t="s">
        <v>143</v>
      </c>
      <c r="AV14" s="49">
        <v>788</v>
      </c>
      <c r="AW14" s="255" t="s">
        <v>92</v>
      </c>
      <c r="AX14" s="255">
        <v>788</v>
      </c>
      <c r="AY14" s="255">
        <v>787</v>
      </c>
      <c r="AZ14" s="50">
        <v>788</v>
      </c>
      <c r="BA14" s="50"/>
      <c r="BB14" s="50">
        <v>788</v>
      </c>
      <c r="BC14" s="50"/>
      <c r="BD14" s="50">
        <v>788</v>
      </c>
      <c r="BE14" s="30"/>
      <c r="BF14" s="30">
        <f>AX14</f>
        <v>788</v>
      </c>
      <c r="BG14" s="30">
        <f>AY14</f>
        <v>787</v>
      </c>
      <c r="BH14" s="30"/>
      <c r="BI14" s="428" t="s">
        <v>160</v>
      </c>
      <c r="BJ14" s="428" t="s">
        <v>161</v>
      </c>
      <c r="BK14" s="60"/>
      <c r="BL14" s="39"/>
      <c r="BM14" s="39"/>
      <c r="BN14" s="39"/>
      <c r="BO14" s="39"/>
      <c r="BP14" s="39"/>
      <c r="BQ14" s="39"/>
      <c r="BR14" s="51" t="s">
        <v>146</v>
      </c>
      <c r="BS14" s="30">
        <v>788</v>
      </c>
      <c r="BT14" s="30">
        <v>788</v>
      </c>
      <c r="BU14" s="453"/>
      <c r="BV14" s="52" t="s">
        <v>147</v>
      </c>
      <c r="BW14" s="41" t="s">
        <v>148</v>
      </c>
    </row>
    <row r="15" spans="1:75" ht="409.6" hidden="1" customHeight="1" x14ac:dyDescent="0.35">
      <c r="A15" s="517" t="s">
        <v>67</v>
      </c>
      <c r="B15" s="517" t="s">
        <v>124</v>
      </c>
      <c r="C15" s="517" t="s">
        <v>69</v>
      </c>
      <c r="D15" s="517" t="s">
        <v>70</v>
      </c>
      <c r="E15" s="517" t="s">
        <v>162</v>
      </c>
      <c r="F15" s="517" t="s">
        <v>163</v>
      </c>
      <c r="G15" s="517" t="s">
        <v>73</v>
      </c>
      <c r="H15" s="517" t="s">
        <v>127</v>
      </c>
      <c r="I15" s="517" t="s">
        <v>128</v>
      </c>
      <c r="J15" s="511">
        <v>48372931849</v>
      </c>
      <c r="K15" s="548">
        <v>47032623907.68</v>
      </c>
      <c r="L15" s="521">
        <v>513990298957</v>
      </c>
      <c r="M15" s="521">
        <v>218702340712.32001</v>
      </c>
      <c r="N15" s="511">
        <v>120356196055</v>
      </c>
      <c r="O15" s="511">
        <v>71659356240.570007</v>
      </c>
      <c r="P15" s="513">
        <v>93982355179</v>
      </c>
      <c r="Q15" s="513">
        <v>556261174</v>
      </c>
      <c r="R15" s="515" t="s">
        <v>164</v>
      </c>
      <c r="S15" s="515" t="s">
        <v>165</v>
      </c>
      <c r="T15" s="29" t="s">
        <v>166</v>
      </c>
      <c r="U15" s="29" t="s">
        <v>111</v>
      </c>
      <c r="V15" s="30">
        <v>54726</v>
      </c>
      <c r="W15" s="30">
        <v>54726</v>
      </c>
      <c r="X15" s="31" t="s">
        <v>167</v>
      </c>
      <c r="Y15" s="31" t="s">
        <v>168</v>
      </c>
      <c r="Z15" s="32">
        <v>210000</v>
      </c>
      <c r="AA15" s="33">
        <v>210000</v>
      </c>
      <c r="AB15" s="32">
        <v>131151</v>
      </c>
      <c r="AC15" s="32">
        <v>97114</v>
      </c>
      <c r="AD15" s="32">
        <v>315015</v>
      </c>
      <c r="AE15" s="32"/>
      <c r="AF15" s="32"/>
      <c r="AG15" s="32"/>
      <c r="AH15" s="32"/>
      <c r="AI15" s="32"/>
      <c r="AJ15" s="32">
        <v>236011</v>
      </c>
      <c r="AK15" s="48">
        <v>79004</v>
      </c>
      <c r="AL15" s="34" t="s">
        <v>169</v>
      </c>
      <c r="AM15" s="34" t="s">
        <v>157</v>
      </c>
      <c r="AN15" s="34" t="s">
        <v>170</v>
      </c>
      <c r="AO15" s="34" t="s">
        <v>157</v>
      </c>
      <c r="AP15" s="34" t="s">
        <v>171</v>
      </c>
      <c r="AQ15" s="34" t="s">
        <v>157</v>
      </c>
      <c r="AR15" s="34" t="s">
        <v>172</v>
      </c>
      <c r="AS15" s="34" t="s">
        <v>173</v>
      </c>
      <c r="AT15" s="34" t="s">
        <v>174</v>
      </c>
      <c r="AU15" s="36" t="s">
        <v>143</v>
      </c>
      <c r="AV15" s="61">
        <v>391649</v>
      </c>
      <c r="AW15" s="255" t="s">
        <v>92</v>
      </c>
      <c r="AX15" s="100">
        <v>261550</v>
      </c>
      <c r="AY15" s="100">
        <v>246987</v>
      </c>
      <c r="AZ15" s="62">
        <v>47493</v>
      </c>
      <c r="BA15" s="62"/>
      <c r="BB15" s="62">
        <v>27592</v>
      </c>
      <c r="BC15" s="62"/>
      <c r="BD15" s="62">
        <v>55014</v>
      </c>
      <c r="BE15" s="30"/>
      <c r="BF15" s="30">
        <f>AX15+AZ15+BB15+BD15</f>
        <v>391649</v>
      </c>
      <c r="BG15" s="30">
        <f>AY15+BA15+BC15+BE15</f>
        <v>246987</v>
      </c>
      <c r="BH15" s="30"/>
      <c r="BI15" s="80" t="s">
        <v>175</v>
      </c>
      <c r="BJ15" s="80" t="s">
        <v>176</v>
      </c>
      <c r="BK15" s="39"/>
      <c r="BL15" s="39"/>
      <c r="BM15" s="39"/>
      <c r="BN15" s="39"/>
      <c r="BO15" s="39"/>
      <c r="BP15" s="39"/>
      <c r="BQ15" s="39"/>
      <c r="BR15" s="51" t="s">
        <v>146</v>
      </c>
      <c r="BS15" s="30">
        <f>BF15</f>
        <v>391649</v>
      </c>
      <c r="BT15" s="30">
        <f>BG15</f>
        <v>246987</v>
      </c>
      <c r="BU15" s="453"/>
      <c r="BV15" s="52" t="s">
        <v>147</v>
      </c>
      <c r="BW15" s="41" t="s">
        <v>177</v>
      </c>
    </row>
    <row r="16" spans="1:75" ht="409.6" hidden="1" customHeight="1" x14ac:dyDescent="0.35">
      <c r="A16" s="518"/>
      <c r="B16" s="518"/>
      <c r="C16" s="518"/>
      <c r="D16" s="518"/>
      <c r="E16" s="518"/>
      <c r="F16" s="518"/>
      <c r="G16" s="518"/>
      <c r="H16" s="518"/>
      <c r="I16" s="518"/>
      <c r="J16" s="512"/>
      <c r="K16" s="549"/>
      <c r="L16" s="522"/>
      <c r="M16" s="522"/>
      <c r="N16" s="512"/>
      <c r="O16" s="512"/>
      <c r="P16" s="514"/>
      <c r="Q16" s="514"/>
      <c r="R16" s="516"/>
      <c r="S16" s="516"/>
      <c r="T16" s="56" t="s">
        <v>178</v>
      </c>
      <c r="U16" s="56" t="s">
        <v>111</v>
      </c>
      <c r="V16" s="48">
        <v>54726</v>
      </c>
      <c r="W16" s="48">
        <v>54726</v>
      </c>
      <c r="X16" s="48" t="s">
        <v>167</v>
      </c>
      <c r="Y16" s="48" t="s">
        <v>168</v>
      </c>
      <c r="Z16" s="57">
        <v>0</v>
      </c>
      <c r="AA16" s="58">
        <v>0</v>
      </c>
      <c r="AB16" s="57">
        <v>0</v>
      </c>
      <c r="AC16" s="57">
        <v>0</v>
      </c>
      <c r="AD16" s="32">
        <v>0</v>
      </c>
      <c r="AE16" s="32"/>
      <c r="AF16" s="32"/>
      <c r="AG16" s="32"/>
      <c r="AH16" s="32"/>
      <c r="AI16" s="32"/>
      <c r="AJ16" s="32">
        <v>0</v>
      </c>
      <c r="AK16" s="48">
        <v>79004</v>
      </c>
      <c r="AL16" s="48"/>
      <c r="AM16" s="48"/>
      <c r="AN16" s="48"/>
      <c r="AO16" s="48"/>
      <c r="AP16" s="48"/>
      <c r="AQ16" s="48"/>
      <c r="AR16" s="48" t="s">
        <v>74</v>
      </c>
      <c r="AS16" s="48" t="s">
        <v>74</v>
      </c>
      <c r="AT16" s="48" t="s">
        <v>74</v>
      </c>
      <c r="AU16" s="48" t="s">
        <v>74</v>
      </c>
      <c r="AV16" s="48">
        <v>79004</v>
      </c>
      <c r="AW16" s="255" t="s">
        <v>92</v>
      </c>
      <c r="AX16" s="100">
        <f>AV16/4</f>
        <v>19751</v>
      </c>
      <c r="AY16" s="100"/>
      <c r="AZ16" s="63">
        <v>19751</v>
      </c>
      <c r="BA16" s="63"/>
      <c r="BB16" s="63">
        <v>19751</v>
      </c>
      <c r="BC16" s="63"/>
      <c r="BD16" s="63">
        <v>19751</v>
      </c>
      <c r="BE16" s="48"/>
      <c r="BF16" s="48">
        <f>BD16+BB16+AZ16+AX16</f>
        <v>79004</v>
      </c>
      <c r="BG16" s="48">
        <f t="shared" ref="BG16" si="2">AY16+BA16+BC16+BE16</f>
        <v>0</v>
      </c>
      <c r="BH16" s="48"/>
      <c r="BI16" s="80" t="s">
        <v>179</v>
      </c>
      <c r="BJ16" s="80" t="s">
        <v>180</v>
      </c>
      <c r="BK16" s="39"/>
      <c r="BL16" s="39"/>
      <c r="BM16" s="39"/>
      <c r="BN16" s="39"/>
      <c r="BO16" s="39"/>
      <c r="BP16" s="39"/>
      <c r="BQ16" s="39"/>
      <c r="BR16" s="51" t="s">
        <v>146</v>
      </c>
      <c r="BS16" s="48"/>
      <c r="BT16" s="48">
        <f>BG16</f>
        <v>0</v>
      </c>
      <c r="BU16" s="453"/>
      <c r="BV16" s="52" t="s">
        <v>147</v>
      </c>
      <c r="BW16" s="41" t="s">
        <v>177</v>
      </c>
    </row>
    <row r="17" spans="1:75" ht="122.5" hidden="1" customHeight="1" x14ac:dyDescent="0.35">
      <c r="A17" s="452" t="s">
        <v>67</v>
      </c>
      <c r="B17" s="452" t="s">
        <v>124</v>
      </c>
      <c r="C17" s="452" t="s">
        <v>69</v>
      </c>
      <c r="D17" s="452" t="s">
        <v>70</v>
      </c>
      <c r="E17" s="452" t="s">
        <v>181</v>
      </c>
      <c r="F17" s="452" t="s">
        <v>182</v>
      </c>
      <c r="G17" s="452" t="s">
        <v>73</v>
      </c>
      <c r="H17" s="452" t="s">
        <v>127</v>
      </c>
      <c r="I17" s="452" t="s">
        <v>128</v>
      </c>
      <c r="J17" s="481">
        <v>265850195333</v>
      </c>
      <c r="K17" s="484">
        <v>146882385245</v>
      </c>
      <c r="L17" s="485">
        <v>691624877766</v>
      </c>
      <c r="M17" s="523">
        <v>447505782509.67999</v>
      </c>
      <c r="N17" s="481">
        <v>446297377961</v>
      </c>
      <c r="O17" s="481">
        <v>242123920884.98999</v>
      </c>
      <c r="P17" s="482">
        <v>373274031491</v>
      </c>
      <c r="Q17" s="482">
        <v>952476735.32000005</v>
      </c>
      <c r="R17" s="461" t="s">
        <v>183</v>
      </c>
      <c r="S17" s="29" t="s">
        <v>184</v>
      </c>
      <c r="T17" s="29" t="s">
        <v>185</v>
      </c>
      <c r="U17" s="29" t="s">
        <v>153</v>
      </c>
      <c r="V17" s="30">
        <v>1515</v>
      </c>
      <c r="W17" s="30">
        <v>8601</v>
      </c>
      <c r="X17" s="31" t="s">
        <v>186</v>
      </c>
      <c r="Y17" s="31" t="s">
        <v>187</v>
      </c>
      <c r="Z17" s="32">
        <v>14057</v>
      </c>
      <c r="AA17" s="33">
        <v>8601</v>
      </c>
      <c r="AB17" s="32">
        <v>14057</v>
      </c>
      <c r="AC17" s="32">
        <v>13477</v>
      </c>
      <c r="AD17" s="32">
        <v>14057</v>
      </c>
      <c r="AE17" s="32"/>
      <c r="AF17" s="32"/>
      <c r="AG17" s="32"/>
      <c r="AH17" s="32"/>
      <c r="AI17" s="32"/>
      <c r="AJ17" s="32">
        <v>14057</v>
      </c>
      <c r="AK17" s="30">
        <v>0</v>
      </c>
      <c r="AL17" s="34" t="s">
        <v>188</v>
      </c>
      <c r="AM17" s="34" t="s">
        <v>189</v>
      </c>
      <c r="AN17" s="34" t="s">
        <v>190</v>
      </c>
      <c r="AO17" s="34" t="s">
        <v>191</v>
      </c>
      <c r="AP17" s="34" t="s">
        <v>192</v>
      </c>
      <c r="AQ17" s="34" t="s">
        <v>157</v>
      </c>
      <c r="AR17" s="34" t="s">
        <v>193</v>
      </c>
      <c r="AS17" s="34" t="s">
        <v>194</v>
      </c>
      <c r="AT17" s="34" t="s">
        <v>157</v>
      </c>
      <c r="AU17" s="36" t="s">
        <v>143</v>
      </c>
      <c r="AV17" s="61">
        <v>14057</v>
      </c>
      <c r="AW17" s="255" t="s">
        <v>92</v>
      </c>
      <c r="AX17" s="100">
        <v>14057</v>
      </c>
      <c r="AY17" s="100">
        <v>14057</v>
      </c>
      <c r="AZ17" s="62">
        <v>14057</v>
      </c>
      <c r="BA17" s="62"/>
      <c r="BB17" s="62">
        <v>14057</v>
      </c>
      <c r="BC17" s="62"/>
      <c r="BD17" s="62">
        <v>14057</v>
      </c>
      <c r="BE17" s="30"/>
      <c r="BF17" s="30">
        <f>AX17</f>
        <v>14057</v>
      </c>
      <c r="BG17" s="30">
        <f>AY17</f>
        <v>14057</v>
      </c>
      <c r="BH17" s="30"/>
      <c r="BI17" s="80" t="s">
        <v>195</v>
      </c>
      <c r="BJ17" s="80" t="s">
        <v>196</v>
      </c>
      <c r="BK17" s="39"/>
      <c r="BL17" s="39"/>
      <c r="BM17" s="39"/>
      <c r="BN17" s="39"/>
      <c r="BO17" s="39"/>
      <c r="BP17" s="39"/>
      <c r="BQ17" s="39"/>
      <c r="BR17" s="51" t="s">
        <v>146</v>
      </c>
      <c r="BS17" s="30">
        <v>14057</v>
      </c>
      <c r="BT17" s="30">
        <v>14057</v>
      </c>
      <c r="BU17" s="453"/>
      <c r="BV17" s="52" t="s">
        <v>147</v>
      </c>
      <c r="BW17" s="41" t="s">
        <v>197</v>
      </c>
    </row>
    <row r="18" spans="1:75" ht="93.65" hidden="1" customHeight="1" x14ac:dyDescent="0.35">
      <c r="A18" s="453"/>
      <c r="B18" s="453"/>
      <c r="C18" s="453"/>
      <c r="D18" s="453"/>
      <c r="E18" s="453"/>
      <c r="F18" s="453"/>
      <c r="G18" s="453"/>
      <c r="H18" s="453"/>
      <c r="I18" s="453"/>
      <c r="J18" s="453"/>
      <c r="K18" s="453"/>
      <c r="L18" s="453"/>
      <c r="M18" s="453"/>
      <c r="N18" s="466"/>
      <c r="O18" s="466"/>
      <c r="P18" s="459"/>
      <c r="Q18" s="459"/>
      <c r="R18" s="453"/>
      <c r="S18" s="573" t="s">
        <v>198</v>
      </c>
      <c r="T18" s="29" t="s">
        <v>199</v>
      </c>
      <c r="U18" s="29" t="s">
        <v>111</v>
      </c>
      <c r="V18" s="30">
        <v>3921</v>
      </c>
      <c r="W18" s="30"/>
      <c r="X18" s="31" t="s">
        <v>200</v>
      </c>
      <c r="Y18" s="31" t="s">
        <v>201</v>
      </c>
      <c r="Z18" s="32"/>
      <c r="AA18" s="33"/>
      <c r="AB18" s="32">
        <v>1276</v>
      </c>
      <c r="AC18" s="32">
        <v>2167</v>
      </c>
      <c r="AD18" s="32">
        <v>2670</v>
      </c>
      <c r="AE18" s="32"/>
      <c r="AF18" s="32"/>
      <c r="AG18" s="32"/>
      <c r="AH18" s="32"/>
      <c r="AI18" s="32"/>
      <c r="AJ18" s="32">
        <v>15754</v>
      </c>
      <c r="AK18" s="30">
        <v>0</v>
      </c>
      <c r="AL18" s="34" t="s">
        <v>202</v>
      </c>
      <c r="AM18" s="34" t="s">
        <v>203</v>
      </c>
      <c r="AN18" s="34" t="s">
        <v>204</v>
      </c>
      <c r="AO18" s="34" t="s">
        <v>205</v>
      </c>
      <c r="AP18" s="65" t="s">
        <v>206</v>
      </c>
      <c r="AQ18" s="34" t="s">
        <v>157</v>
      </c>
      <c r="AR18" s="34" t="s">
        <v>207</v>
      </c>
      <c r="AS18" s="34" t="s">
        <v>208</v>
      </c>
      <c r="AT18" s="34" t="s">
        <v>157</v>
      </c>
      <c r="AU18" s="36" t="s">
        <v>143</v>
      </c>
      <c r="AV18" s="61">
        <v>2048</v>
      </c>
      <c r="AW18" s="255" t="s">
        <v>92</v>
      </c>
      <c r="AX18" s="100">
        <v>1840</v>
      </c>
      <c r="AY18" s="255">
        <v>1808</v>
      </c>
      <c r="AZ18" s="50">
        <v>0</v>
      </c>
      <c r="BA18" s="50"/>
      <c r="BB18" s="50">
        <v>0</v>
      </c>
      <c r="BC18" s="50"/>
      <c r="BD18" s="50">
        <v>208</v>
      </c>
      <c r="BE18" s="30"/>
      <c r="BF18" s="30">
        <f t="shared" ref="BF18:BG18" si="3">AX18+AZ18+BB18+BD18</f>
        <v>2048</v>
      </c>
      <c r="BG18" s="30">
        <f t="shared" si="3"/>
        <v>1808</v>
      </c>
      <c r="BH18" s="30"/>
      <c r="BI18" s="80" t="s">
        <v>209</v>
      </c>
      <c r="BJ18" s="80" t="s">
        <v>210</v>
      </c>
      <c r="BK18" s="39"/>
      <c r="BL18" s="39"/>
      <c r="BM18" s="39"/>
      <c r="BN18" s="39"/>
      <c r="BO18" s="39"/>
      <c r="BP18" s="39"/>
      <c r="BQ18" s="39"/>
      <c r="BR18" s="51" t="s">
        <v>146</v>
      </c>
      <c r="BS18" s="30">
        <f>BF18</f>
        <v>2048</v>
      </c>
      <c r="BT18" s="30">
        <f>BG18</f>
        <v>1808</v>
      </c>
      <c r="BU18" s="453"/>
      <c r="BV18" s="52" t="s">
        <v>147</v>
      </c>
      <c r="BW18" s="41" t="s">
        <v>197</v>
      </c>
    </row>
    <row r="19" spans="1:75" hidden="1" x14ac:dyDescent="0.35">
      <c r="A19" s="454"/>
      <c r="B19" s="454"/>
      <c r="C19" s="454"/>
      <c r="D19" s="454"/>
      <c r="E19" s="454"/>
      <c r="F19" s="454"/>
      <c r="G19" s="454"/>
      <c r="H19" s="454"/>
      <c r="I19" s="454"/>
      <c r="J19" s="454"/>
      <c r="K19" s="454"/>
      <c r="L19" s="454"/>
      <c r="M19" s="454"/>
      <c r="N19" s="462"/>
      <c r="O19" s="462"/>
      <c r="P19" s="460"/>
      <c r="Q19" s="460"/>
      <c r="R19" s="462"/>
      <c r="S19" s="462"/>
      <c r="T19" s="64" t="s">
        <v>211</v>
      </c>
      <c r="U19" s="64" t="s">
        <v>111</v>
      </c>
      <c r="V19" s="66">
        <v>1090</v>
      </c>
      <c r="W19" s="32">
        <v>1090</v>
      </c>
      <c r="X19" s="32"/>
      <c r="Y19" s="32"/>
      <c r="Z19" s="32">
        <v>1090</v>
      </c>
      <c r="AA19" s="33">
        <v>1090</v>
      </c>
      <c r="AB19" s="32" t="s">
        <v>212</v>
      </c>
      <c r="AC19" s="32"/>
      <c r="AD19" s="32" t="s">
        <v>213</v>
      </c>
      <c r="AE19" s="32"/>
      <c r="AF19" s="32"/>
      <c r="AG19" s="32"/>
      <c r="AH19" s="32"/>
      <c r="AI19" s="32"/>
      <c r="AJ19" s="32">
        <v>0</v>
      </c>
      <c r="AK19" s="32"/>
      <c r="AL19" s="32"/>
      <c r="AM19" s="32"/>
      <c r="AN19" s="32"/>
      <c r="AO19" s="32"/>
      <c r="AP19" s="32"/>
      <c r="AQ19" s="32"/>
      <c r="AR19" s="67"/>
      <c r="AS19" s="67"/>
      <c r="AT19" s="67"/>
      <c r="AU19" s="67"/>
      <c r="AV19" s="68"/>
      <c r="AW19" s="255" t="s">
        <v>213</v>
      </c>
      <c r="AX19" s="255" t="s">
        <v>213</v>
      </c>
      <c r="AY19" s="255" t="s">
        <v>213</v>
      </c>
      <c r="AZ19" s="68" t="s">
        <v>213</v>
      </c>
      <c r="BA19" s="68" t="s">
        <v>213</v>
      </c>
      <c r="BB19" s="68" t="s">
        <v>213</v>
      </c>
      <c r="BC19" s="68" t="s">
        <v>213</v>
      </c>
      <c r="BD19" s="68" t="s">
        <v>213</v>
      </c>
      <c r="BE19" s="68" t="s">
        <v>213</v>
      </c>
      <c r="BF19" s="69"/>
      <c r="BG19" s="69"/>
      <c r="BH19" s="69"/>
      <c r="BI19" s="32"/>
      <c r="BJ19" s="32"/>
      <c r="BK19" s="32"/>
      <c r="BL19" s="32"/>
      <c r="BM19" s="32"/>
      <c r="BN19" s="32"/>
      <c r="BO19" s="32"/>
      <c r="BP19" s="32"/>
      <c r="BQ19" s="32"/>
      <c r="BR19" s="32"/>
      <c r="BS19" s="32">
        <v>1090</v>
      </c>
      <c r="BT19" s="32">
        <v>1090</v>
      </c>
      <c r="BU19" s="453"/>
      <c r="BV19" s="52" t="s">
        <v>147</v>
      </c>
      <c r="BW19" s="41" t="s">
        <v>197</v>
      </c>
    </row>
    <row r="20" spans="1:75" ht="163.4" hidden="1" customHeight="1" x14ac:dyDescent="0.35">
      <c r="A20" s="24" t="s">
        <v>67</v>
      </c>
      <c r="B20" s="24" t="s">
        <v>124</v>
      </c>
      <c r="C20" s="24" t="s">
        <v>69</v>
      </c>
      <c r="D20" s="24" t="s">
        <v>214</v>
      </c>
      <c r="E20" s="24" t="s">
        <v>215</v>
      </c>
      <c r="F20" s="24" t="s">
        <v>216</v>
      </c>
      <c r="G20" s="24" t="s">
        <v>73</v>
      </c>
      <c r="H20" s="24" t="s">
        <v>127</v>
      </c>
      <c r="I20" s="24" t="s">
        <v>128</v>
      </c>
      <c r="J20" s="26">
        <v>12417640321</v>
      </c>
      <c r="K20" s="27">
        <v>12417058566</v>
      </c>
      <c r="L20" s="28">
        <v>132999282044</v>
      </c>
      <c r="M20" s="28">
        <v>38588659876</v>
      </c>
      <c r="N20" s="26"/>
      <c r="O20" s="26"/>
      <c r="P20" s="70"/>
      <c r="Q20" s="70"/>
      <c r="R20" s="29" t="s">
        <v>217</v>
      </c>
      <c r="S20" s="29" t="s">
        <v>218</v>
      </c>
      <c r="T20" s="29" t="s">
        <v>219</v>
      </c>
      <c r="U20" s="47" t="s">
        <v>153</v>
      </c>
      <c r="V20" s="71">
        <v>1</v>
      </c>
      <c r="W20" s="71">
        <v>1</v>
      </c>
      <c r="X20" s="72" t="s">
        <v>220</v>
      </c>
      <c r="Y20" s="72" t="s">
        <v>220</v>
      </c>
      <c r="Z20" s="73">
        <v>1</v>
      </c>
      <c r="AA20" s="74">
        <v>1</v>
      </c>
      <c r="AB20" s="75">
        <v>1</v>
      </c>
      <c r="AC20" s="75">
        <v>0.31</v>
      </c>
      <c r="AD20" s="75">
        <v>1</v>
      </c>
      <c r="AE20" s="75"/>
      <c r="AF20" s="75"/>
      <c r="AG20" s="81"/>
      <c r="AH20" s="406"/>
      <c r="AI20" s="78"/>
      <c r="AJ20" s="78">
        <v>1</v>
      </c>
      <c r="AK20" s="76">
        <v>0</v>
      </c>
      <c r="AL20" s="78" t="s">
        <v>221</v>
      </c>
      <c r="AM20" s="78" t="s">
        <v>222</v>
      </c>
      <c r="AN20" s="78" t="s">
        <v>223</v>
      </c>
      <c r="AO20" s="78" t="s">
        <v>157</v>
      </c>
      <c r="AP20" s="78" t="s">
        <v>224</v>
      </c>
      <c r="AQ20" s="78" t="s">
        <v>157</v>
      </c>
      <c r="AR20" s="67" t="s">
        <v>224</v>
      </c>
      <c r="AS20" s="67" t="s">
        <v>157</v>
      </c>
      <c r="AT20" s="67" t="s">
        <v>157</v>
      </c>
      <c r="AU20" s="79" t="s">
        <v>143</v>
      </c>
      <c r="AV20" s="68" t="s">
        <v>225</v>
      </c>
      <c r="AW20" s="255" t="s">
        <v>225</v>
      </c>
      <c r="AX20" s="255" t="s">
        <v>225</v>
      </c>
      <c r="AY20" s="255" t="s">
        <v>225</v>
      </c>
      <c r="AZ20" s="68" t="s">
        <v>225</v>
      </c>
      <c r="BA20" s="68" t="s">
        <v>225</v>
      </c>
      <c r="BB20" s="68" t="s">
        <v>225</v>
      </c>
      <c r="BC20" s="68" t="s">
        <v>225</v>
      </c>
      <c r="BD20" s="68" t="s">
        <v>225</v>
      </c>
      <c r="BE20" s="68" t="s">
        <v>225</v>
      </c>
      <c r="BF20" s="32"/>
      <c r="BG20" s="32"/>
      <c r="BH20" s="32"/>
      <c r="BI20" s="80"/>
      <c r="BJ20" s="80"/>
      <c r="BK20" s="80"/>
      <c r="BL20" s="80"/>
      <c r="BM20" s="80"/>
      <c r="BN20" s="80"/>
      <c r="BO20" s="80"/>
      <c r="BP20" s="80"/>
      <c r="BQ20" s="80"/>
      <c r="BR20" s="80"/>
      <c r="BS20" s="81">
        <v>1</v>
      </c>
      <c r="BT20" s="78">
        <v>1</v>
      </c>
      <c r="BU20" s="454"/>
      <c r="BV20" s="52" t="s">
        <v>147</v>
      </c>
      <c r="BW20" s="41" t="s">
        <v>226</v>
      </c>
    </row>
    <row r="21" spans="1:75" ht="115.4" hidden="1" customHeight="1" x14ac:dyDescent="0.35">
      <c r="A21" s="488" t="s">
        <v>67</v>
      </c>
      <c r="B21" s="488" t="s">
        <v>227</v>
      </c>
      <c r="C21" s="488" t="s">
        <v>74</v>
      </c>
      <c r="D21" s="488" t="s">
        <v>70</v>
      </c>
      <c r="E21" s="488" t="s">
        <v>228</v>
      </c>
      <c r="F21" s="488" t="s">
        <v>229</v>
      </c>
      <c r="G21" s="488" t="s">
        <v>73</v>
      </c>
      <c r="H21" s="488" t="s">
        <v>230</v>
      </c>
      <c r="I21" s="488" t="s">
        <v>74</v>
      </c>
      <c r="J21" s="502"/>
      <c r="K21" s="502"/>
      <c r="L21" s="571"/>
      <c r="M21" s="571"/>
      <c r="N21" s="502"/>
      <c r="O21" s="502"/>
      <c r="P21" s="572"/>
      <c r="Q21" s="572"/>
      <c r="R21" s="489" t="s">
        <v>231</v>
      </c>
      <c r="S21" s="83" t="s">
        <v>232</v>
      </c>
      <c r="T21" s="83" t="s">
        <v>233</v>
      </c>
      <c r="U21" s="82" t="s">
        <v>153</v>
      </c>
      <c r="V21" s="82">
        <v>0</v>
      </c>
      <c r="W21" s="29">
        <v>1</v>
      </c>
      <c r="X21" s="84" t="s">
        <v>234</v>
      </c>
      <c r="Y21" s="84" t="s">
        <v>235</v>
      </c>
      <c r="Z21" s="85">
        <v>1</v>
      </c>
      <c r="AA21" s="74">
        <v>1</v>
      </c>
      <c r="AB21" s="85">
        <v>1</v>
      </c>
      <c r="AC21" s="85">
        <v>1</v>
      </c>
      <c r="AD21" s="85">
        <v>1</v>
      </c>
      <c r="AE21" s="85"/>
      <c r="AF21" s="85"/>
      <c r="AG21" s="85"/>
      <c r="AH21" s="259"/>
      <c r="AI21" s="78"/>
      <c r="AJ21" s="78">
        <v>1</v>
      </c>
      <c r="AK21" s="86">
        <v>0</v>
      </c>
      <c r="AL21" s="87" t="s">
        <v>236</v>
      </c>
      <c r="AM21" s="88" t="s">
        <v>237</v>
      </c>
      <c r="AN21" s="88" t="s">
        <v>238</v>
      </c>
      <c r="AO21" s="88" t="s">
        <v>237</v>
      </c>
      <c r="AP21" s="89" t="s">
        <v>239</v>
      </c>
      <c r="AQ21" s="89"/>
      <c r="AR21" s="90" t="s">
        <v>240</v>
      </c>
      <c r="AS21" s="91" t="s">
        <v>241</v>
      </c>
      <c r="AT21" s="88" t="s">
        <v>237</v>
      </c>
      <c r="AU21" s="92" t="s">
        <v>242</v>
      </c>
      <c r="AV21" s="86">
        <v>1</v>
      </c>
      <c r="AW21" s="32" t="s">
        <v>122</v>
      </c>
      <c r="AX21" s="85"/>
      <c r="AY21" s="421"/>
      <c r="AZ21" s="93"/>
      <c r="BA21" s="93"/>
      <c r="BB21" s="93"/>
      <c r="BC21" s="93"/>
      <c r="BD21" s="93">
        <v>1</v>
      </c>
      <c r="BE21" s="93"/>
      <c r="BF21" s="93">
        <v>1</v>
      </c>
      <c r="BG21" s="30">
        <f t="shared" ref="BG21" si="4">AY21</f>
        <v>0</v>
      </c>
      <c r="BH21" s="179"/>
      <c r="BI21" s="429" t="s">
        <v>237</v>
      </c>
      <c r="BJ21" s="430" t="s">
        <v>237</v>
      </c>
      <c r="BK21" s="96"/>
      <c r="BL21" s="96"/>
      <c r="BM21" s="96"/>
      <c r="BN21" s="96"/>
      <c r="BO21" s="96"/>
      <c r="BP21" s="96"/>
      <c r="BQ21" s="96"/>
      <c r="BR21" s="94" t="s">
        <v>237</v>
      </c>
      <c r="BS21" s="97">
        <v>1</v>
      </c>
      <c r="BT21" s="77">
        <v>1</v>
      </c>
      <c r="BU21" s="489" t="s">
        <v>243</v>
      </c>
      <c r="BV21" s="98" t="s">
        <v>243</v>
      </c>
      <c r="BW21" s="41" t="s">
        <v>244</v>
      </c>
    </row>
    <row r="22" spans="1:75" ht="387.65" hidden="1" customHeight="1" x14ac:dyDescent="0.35">
      <c r="A22" s="453"/>
      <c r="B22" s="453"/>
      <c r="C22" s="453"/>
      <c r="D22" s="453"/>
      <c r="E22" s="453"/>
      <c r="F22" s="453"/>
      <c r="G22" s="453"/>
      <c r="H22" s="453"/>
      <c r="I22" s="453"/>
      <c r="J22" s="453"/>
      <c r="K22" s="453"/>
      <c r="L22" s="453"/>
      <c r="M22" s="453"/>
      <c r="N22" s="466"/>
      <c r="O22" s="466"/>
      <c r="P22" s="498"/>
      <c r="Q22" s="498"/>
      <c r="R22" s="453"/>
      <c r="S22" s="82" t="s">
        <v>245</v>
      </c>
      <c r="T22" s="82" t="s">
        <v>246</v>
      </c>
      <c r="U22" s="82" t="s">
        <v>79</v>
      </c>
      <c r="V22" s="99">
        <v>0</v>
      </c>
      <c r="W22" s="30">
        <v>5</v>
      </c>
      <c r="X22" s="31" t="s">
        <v>247</v>
      </c>
      <c r="Y22" s="31" t="s">
        <v>248</v>
      </c>
      <c r="Z22" s="100">
        <v>5</v>
      </c>
      <c r="AA22" s="33">
        <v>5</v>
      </c>
      <c r="AB22" s="100">
        <v>5</v>
      </c>
      <c r="AC22" s="100">
        <v>5</v>
      </c>
      <c r="AD22" s="100">
        <v>5</v>
      </c>
      <c r="AE22" s="100"/>
      <c r="AF22" s="100"/>
      <c r="AG22" s="100"/>
      <c r="AH22" s="407"/>
      <c r="AI22" s="100"/>
      <c r="AJ22" s="32">
        <v>5</v>
      </c>
      <c r="AK22" s="86">
        <v>0</v>
      </c>
      <c r="AL22" s="102" t="s">
        <v>249</v>
      </c>
      <c r="AM22" s="88" t="s">
        <v>237</v>
      </c>
      <c r="AN22" s="88" t="s">
        <v>250</v>
      </c>
      <c r="AO22" s="88" t="s">
        <v>237</v>
      </c>
      <c r="AP22" s="103" t="s">
        <v>251</v>
      </c>
      <c r="AQ22" s="103"/>
      <c r="AR22" s="104" t="s">
        <v>252</v>
      </c>
      <c r="AS22" s="91" t="s">
        <v>253</v>
      </c>
      <c r="AT22" s="88" t="s">
        <v>237</v>
      </c>
      <c r="AU22" s="105" t="s">
        <v>242</v>
      </c>
      <c r="AV22" s="99">
        <v>5</v>
      </c>
      <c r="AW22" s="32" t="s">
        <v>92</v>
      </c>
      <c r="AX22" s="100">
        <v>1</v>
      </c>
      <c r="AY22" s="100">
        <v>1</v>
      </c>
      <c r="AZ22" s="99">
        <v>1</v>
      </c>
      <c r="BA22" s="99"/>
      <c r="BB22" s="99">
        <v>2</v>
      </c>
      <c r="BC22" s="99"/>
      <c r="BD22" s="99">
        <v>1</v>
      </c>
      <c r="BE22" s="99"/>
      <c r="BF22" s="30">
        <f>AX22+AZ22+BB22+BD22</f>
        <v>5</v>
      </c>
      <c r="BG22" s="30">
        <f>AY22+BA22+BC22+BE22</f>
        <v>1</v>
      </c>
      <c r="BH22" s="179"/>
      <c r="BI22" s="429" t="s">
        <v>254</v>
      </c>
      <c r="BJ22" s="430" t="s">
        <v>237</v>
      </c>
      <c r="BK22" s="95"/>
      <c r="BL22" s="95"/>
      <c r="BM22" s="95"/>
      <c r="BN22" s="95"/>
      <c r="BO22" s="95"/>
      <c r="BP22" s="95"/>
      <c r="BQ22" s="95"/>
      <c r="BR22" s="95" t="s">
        <v>255</v>
      </c>
      <c r="BS22" s="30">
        <f>+_xlfn.IFS(U22="Acumulado",Z22+AB22+AD22+AV22,U22="Capacidad",AV22,U22="Flujo",AV22,U22="Reducción",AV22,U22="Stock",AV22)</f>
        <v>20</v>
      </c>
      <c r="BT22" s="30">
        <f>15+BG22</f>
        <v>16</v>
      </c>
      <c r="BU22" s="453"/>
      <c r="BV22" s="98" t="s">
        <v>243</v>
      </c>
      <c r="BW22" s="41" t="s">
        <v>244</v>
      </c>
    </row>
    <row r="23" spans="1:75" ht="409.6" hidden="1" customHeight="1" x14ac:dyDescent="0.35">
      <c r="A23" s="453"/>
      <c r="B23" s="453"/>
      <c r="C23" s="453"/>
      <c r="D23" s="453"/>
      <c r="E23" s="453"/>
      <c r="F23" s="453"/>
      <c r="G23" s="453"/>
      <c r="H23" s="453"/>
      <c r="I23" s="453"/>
      <c r="J23" s="453"/>
      <c r="K23" s="453"/>
      <c r="L23" s="453"/>
      <c r="M23" s="453"/>
      <c r="N23" s="466"/>
      <c r="O23" s="466"/>
      <c r="P23" s="498"/>
      <c r="Q23" s="498"/>
      <c r="R23" s="453"/>
      <c r="S23" s="82" t="s">
        <v>256</v>
      </c>
      <c r="T23" s="82" t="s">
        <v>257</v>
      </c>
      <c r="U23" s="82" t="s">
        <v>153</v>
      </c>
      <c r="V23" s="99">
        <v>0</v>
      </c>
      <c r="W23" s="30">
        <v>1</v>
      </c>
      <c r="X23" s="31" t="s">
        <v>258</v>
      </c>
      <c r="Y23" s="31" t="s">
        <v>259</v>
      </c>
      <c r="Z23" s="100">
        <v>1</v>
      </c>
      <c r="AA23" s="33">
        <v>1</v>
      </c>
      <c r="AB23" s="100">
        <v>1</v>
      </c>
      <c r="AC23" s="100">
        <v>1</v>
      </c>
      <c r="AD23" s="100">
        <v>1</v>
      </c>
      <c r="AE23" s="407"/>
      <c r="AF23" s="407"/>
      <c r="AG23" s="407"/>
      <c r="AH23" s="407"/>
      <c r="AI23" s="32"/>
      <c r="AJ23" s="32">
        <v>1</v>
      </c>
      <c r="AK23" s="86">
        <v>0</v>
      </c>
      <c r="AL23" s="87" t="s">
        <v>260</v>
      </c>
      <c r="AM23" s="88" t="s">
        <v>237</v>
      </c>
      <c r="AN23" s="88" t="s">
        <v>261</v>
      </c>
      <c r="AO23" s="88" t="s">
        <v>237</v>
      </c>
      <c r="AP23" s="103" t="s">
        <v>262</v>
      </c>
      <c r="AQ23" s="103"/>
      <c r="AR23" s="104" t="s">
        <v>263</v>
      </c>
      <c r="AS23" s="91" t="s">
        <v>264</v>
      </c>
      <c r="AT23" s="88" t="s">
        <v>237</v>
      </c>
      <c r="AU23" s="105" t="s">
        <v>242</v>
      </c>
      <c r="AV23" s="99">
        <v>1</v>
      </c>
      <c r="AW23" s="32" t="s">
        <v>122</v>
      </c>
      <c r="AX23" s="100"/>
      <c r="AY23" s="283"/>
      <c r="AZ23" s="106"/>
      <c r="BA23" s="106"/>
      <c r="BB23" s="106"/>
      <c r="BC23" s="106"/>
      <c r="BD23" s="106">
        <v>1</v>
      </c>
      <c r="BE23" s="106"/>
      <c r="BF23" s="106">
        <v>1</v>
      </c>
      <c r="BG23" s="30">
        <f t="shared" ref="BG23:BG26" si="5">AY23</f>
        <v>0</v>
      </c>
      <c r="BH23" s="179"/>
      <c r="BI23" s="429" t="s">
        <v>237</v>
      </c>
      <c r="BJ23" s="430" t="s">
        <v>237</v>
      </c>
      <c r="BK23" s="95"/>
      <c r="BL23" s="95"/>
      <c r="BM23" s="95"/>
      <c r="BN23" s="95"/>
      <c r="BO23" s="95"/>
      <c r="BP23" s="95"/>
      <c r="BQ23" s="95"/>
      <c r="BR23" s="94" t="s">
        <v>237</v>
      </c>
      <c r="BS23" s="106">
        <v>1</v>
      </c>
      <c r="BT23" s="106">
        <v>1</v>
      </c>
      <c r="BU23" s="453"/>
      <c r="BV23" s="98" t="s">
        <v>243</v>
      </c>
      <c r="BW23" s="41" t="s">
        <v>244</v>
      </c>
    </row>
    <row r="24" spans="1:75" ht="409.6" hidden="1" customHeight="1" x14ac:dyDescent="0.35">
      <c r="A24" s="453"/>
      <c r="B24" s="453"/>
      <c r="C24" s="453"/>
      <c r="D24" s="453"/>
      <c r="E24" s="453"/>
      <c r="F24" s="453"/>
      <c r="G24" s="453"/>
      <c r="H24" s="453"/>
      <c r="I24" s="453"/>
      <c r="J24" s="453"/>
      <c r="K24" s="453"/>
      <c r="L24" s="453"/>
      <c r="M24" s="453"/>
      <c r="N24" s="466"/>
      <c r="O24" s="466"/>
      <c r="P24" s="498"/>
      <c r="Q24" s="498"/>
      <c r="R24" s="453"/>
      <c r="S24" s="82" t="s">
        <v>265</v>
      </c>
      <c r="T24" s="82" t="s">
        <v>266</v>
      </c>
      <c r="U24" s="82" t="s">
        <v>153</v>
      </c>
      <c r="V24" s="82">
        <v>0</v>
      </c>
      <c r="W24" s="86">
        <v>1</v>
      </c>
      <c r="X24" s="107" t="s">
        <v>267</v>
      </c>
      <c r="Y24" s="107" t="s">
        <v>268</v>
      </c>
      <c r="Z24" s="85">
        <v>1</v>
      </c>
      <c r="AA24" s="74">
        <v>1</v>
      </c>
      <c r="AB24" s="85">
        <v>1</v>
      </c>
      <c r="AC24" s="85">
        <v>1</v>
      </c>
      <c r="AD24" s="85">
        <v>1</v>
      </c>
      <c r="AE24" s="85"/>
      <c r="AF24" s="85"/>
      <c r="AG24" s="372"/>
      <c r="AH24" s="259"/>
      <c r="AI24" s="78"/>
      <c r="AJ24" s="78">
        <v>1</v>
      </c>
      <c r="AK24" s="86">
        <v>0</v>
      </c>
      <c r="AL24" s="108" t="s">
        <v>269</v>
      </c>
      <c r="AM24" s="88" t="s">
        <v>237</v>
      </c>
      <c r="AN24" s="88" t="s">
        <v>270</v>
      </c>
      <c r="AO24" s="88" t="s">
        <v>237</v>
      </c>
      <c r="AP24" s="109" t="s">
        <v>271</v>
      </c>
      <c r="AQ24" s="109"/>
      <c r="AR24" s="104" t="s">
        <v>272</v>
      </c>
      <c r="AS24" s="91" t="s">
        <v>273</v>
      </c>
      <c r="AT24" s="88" t="s">
        <v>237</v>
      </c>
      <c r="AU24" s="110" t="s">
        <v>242</v>
      </c>
      <c r="AV24" s="86">
        <v>1</v>
      </c>
      <c r="AW24" s="32" t="s">
        <v>122</v>
      </c>
      <c r="AX24" s="85"/>
      <c r="AY24" s="85"/>
      <c r="AZ24" s="86"/>
      <c r="BA24" s="86"/>
      <c r="BB24" s="86"/>
      <c r="BC24" s="86"/>
      <c r="BD24" s="86">
        <v>1</v>
      </c>
      <c r="BE24" s="86"/>
      <c r="BF24" s="86">
        <v>1</v>
      </c>
      <c r="BG24" s="30">
        <f t="shared" si="5"/>
        <v>0</v>
      </c>
      <c r="BH24" s="179"/>
      <c r="BI24" s="429" t="s">
        <v>237</v>
      </c>
      <c r="BJ24" s="430" t="s">
        <v>237</v>
      </c>
      <c r="BK24" s="111"/>
      <c r="BL24" s="111"/>
      <c r="BM24" s="111"/>
      <c r="BN24" s="111"/>
      <c r="BO24" s="111"/>
      <c r="BP24" s="111"/>
      <c r="BQ24" s="111"/>
      <c r="BR24" s="94" t="s">
        <v>237</v>
      </c>
      <c r="BS24" s="97">
        <v>1</v>
      </c>
      <c r="BT24" s="77">
        <v>1</v>
      </c>
      <c r="BU24" s="453"/>
      <c r="BV24" s="98" t="s">
        <v>243</v>
      </c>
      <c r="BW24" s="41" t="s">
        <v>244</v>
      </c>
    </row>
    <row r="25" spans="1:75" ht="409.6" hidden="1" customHeight="1" x14ac:dyDescent="0.35">
      <c r="A25" s="454"/>
      <c r="B25" s="454"/>
      <c r="C25" s="454"/>
      <c r="D25" s="454"/>
      <c r="E25" s="454"/>
      <c r="F25" s="454"/>
      <c r="G25" s="454"/>
      <c r="H25" s="454"/>
      <c r="I25" s="454"/>
      <c r="J25" s="454"/>
      <c r="K25" s="454"/>
      <c r="L25" s="454"/>
      <c r="M25" s="454"/>
      <c r="N25" s="462"/>
      <c r="O25" s="462"/>
      <c r="P25" s="499"/>
      <c r="Q25" s="499"/>
      <c r="R25" s="454"/>
      <c r="S25" s="82" t="s">
        <v>274</v>
      </c>
      <c r="T25" s="82" t="s">
        <v>275</v>
      </c>
      <c r="U25" s="82" t="s">
        <v>153</v>
      </c>
      <c r="V25" s="82">
        <v>0</v>
      </c>
      <c r="W25" s="86">
        <v>1</v>
      </c>
      <c r="X25" s="107" t="s">
        <v>276</v>
      </c>
      <c r="Y25" s="107" t="s">
        <v>277</v>
      </c>
      <c r="Z25" s="85">
        <v>1</v>
      </c>
      <c r="AA25" s="74">
        <v>1</v>
      </c>
      <c r="AB25" s="85">
        <v>1</v>
      </c>
      <c r="AC25" s="85">
        <v>1</v>
      </c>
      <c r="AD25" s="85">
        <v>1</v>
      </c>
      <c r="AE25" s="85"/>
      <c r="AF25" s="85"/>
      <c r="AG25" s="372"/>
      <c r="AH25" s="259"/>
      <c r="AI25" s="78"/>
      <c r="AJ25" s="78">
        <v>1</v>
      </c>
      <c r="AK25" s="86">
        <v>0</v>
      </c>
      <c r="AL25" s="102" t="s">
        <v>278</v>
      </c>
      <c r="AM25" s="88" t="s">
        <v>237</v>
      </c>
      <c r="AN25" s="88" t="s">
        <v>279</v>
      </c>
      <c r="AO25" s="88" t="s">
        <v>237</v>
      </c>
      <c r="AP25" s="112" t="s">
        <v>280</v>
      </c>
      <c r="AQ25" s="112"/>
      <c r="AR25" s="104" t="s">
        <v>281</v>
      </c>
      <c r="AS25" s="91" t="s">
        <v>282</v>
      </c>
      <c r="AT25" s="34" t="s">
        <v>237</v>
      </c>
      <c r="AU25" s="110" t="s">
        <v>242</v>
      </c>
      <c r="AV25" s="86">
        <v>1</v>
      </c>
      <c r="AW25" s="32" t="s">
        <v>122</v>
      </c>
      <c r="AX25" s="85"/>
      <c r="AY25" s="85"/>
      <c r="AZ25" s="86"/>
      <c r="BA25" s="86"/>
      <c r="BB25" s="86"/>
      <c r="BC25" s="86"/>
      <c r="BD25" s="86">
        <v>1</v>
      </c>
      <c r="BE25" s="86"/>
      <c r="BF25" s="86">
        <v>1</v>
      </c>
      <c r="BG25" s="30">
        <f t="shared" si="5"/>
        <v>0</v>
      </c>
      <c r="BH25" s="179"/>
      <c r="BI25" s="429" t="s">
        <v>237</v>
      </c>
      <c r="BJ25" s="430" t="s">
        <v>237</v>
      </c>
      <c r="BK25" s="111"/>
      <c r="BL25" s="111"/>
      <c r="BM25" s="111"/>
      <c r="BN25" s="111"/>
      <c r="BO25" s="111"/>
      <c r="BP25" s="111"/>
      <c r="BQ25" s="111"/>
      <c r="BR25" s="94" t="s">
        <v>237</v>
      </c>
      <c r="BS25" s="97">
        <v>1</v>
      </c>
      <c r="BT25" s="77">
        <v>1</v>
      </c>
      <c r="BU25" s="454"/>
      <c r="BV25" s="98" t="s">
        <v>243</v>
      </c>
      <c r="BW25" s="41" t="s">
        <v>244</v>
      </c>
    </row>
    <row r="26" spans="1:75" ht="272.14999999999998" hidden="1" customHeight="1" x14ac:dyDescent="0.35">
      <c r="A26" s="488" t="s">
        <v>67</v>
      </c>
      <c r="B26" s="488" t="s">
        <v>124</v>
      </c>
      <c r="C26" s="488" t="s">
        <v>74</v>
      </c>
      <c r="D26" s="488" t="s">
        <v>214</v>
      </c>
      <c r="E26" s="488" t="s">
        <v>283</v>
      </c>
      <c r="F26" s="488" t="s">
        <v>284</v>
      </c>
      <c r="G26" s="488" t="s">
        <v>73</v>
      </c>
      <c r="H26" s="488" t="s">
        <v>74</v>
      </c>
      <c r="I26" s="488" t="s">
        <v>74</v>
      </c>
      <c r="J26" s="487"/>
      <c r="K26" s="487"/>
      <c r="L26" s="543"/>
      <c r="M26" s="543"/>
      <c r="N26" s="500"/>
      <c r="O26" s="500"/>
      <c r="P26" s="558"/>
      <c r="Q26" s="558"/>
      <c r="R26" s="559" t="s">
        <v>285</v>
      </c>
      <c r="S26" s="562" t="s">
        <v>286</v>
      </c>
      <c r="T26" s="114" t="s">
        <v>287</v>
      </c>
      <c r="U26" s="82" t="s">
        <v>153</v>
      </c>
      <c r="V26" s="99">
        <v>0</v>
      </c>
      <c r="W26" s="30">
        <v>4</v>
      </c>
      <c r="X26" s="115" t="s">
        <v>288</v>
      </c>
      <c r="Y26" s="115" t="s">
        <v>289</v>
      </c>
      <c r="Z26" s="32">
        <v>4</v>
      </c>
      <c r="AA26" s="33">
        <v>4</v>
      </c>
      <c r="AB26" s="32">
        <v>4</v>
      </c>
      <c r="AC26" s="32">
        <v>4</v>
      </c>
      <c r="AD26" s="32">
        <v>4</v>
      </c>
      <c r="AE26" s="32"/>
      <c r="AF26" s="32"/>
      <c r="AG26" s="142"/>
      <c r="AH26" s="142"/>
      <c r="AI26" s="32"/>
      <c r="AJ26" s="32">
        <v>4</v>
      </c>
      <c r="AK26" s="117">
        <v>0</v>
      </c>
      <c r="AL26" s="34" t="s">
        <v>290</v>
      </c>
      <c r="AM26" s="34" t="s">
        <v>220</v>
      </c>
      <c r="AN26" s="34" t="s">
        <v>291</v>
      </c>
      <c r="AO26" s="34" t="s">
        <v>220</v>
      </c>
      <c r="AP26" s="118" t="s">
        <v>290</v>
      </c>
      <c r="AQ26" s="118" t="s">
        <v>220</v>
      </c>
      <c r="AR26" s="119" t="s">
        <v>292</v>
      </c>
      <c r="AS26" s="119" t="s">
        <v>292</v>
      </c>
      <c r="AT26" s="119" t="s">
        <v>293</v>
      </c>
      <c r="AU26" s="116"/>
      <c r="AV26" s="30">
        <v>4</v>
      </c>
      <c r="AW26" s="32" t="s">
        <v>122</v>
      </c>
      <c r="AX26" s="32">
        <v>0</v>
      </c>
      <c r="AY26" s="32"/>
      <c r="AZ26" s="120">
        <v>0</v>
      </c>
      <c r="BA26" s="120"/>
      <c r="BB26" s="120">
        <v>0</v>
      </c>
      <c r="BC26" s="120"/>
      <c r="BD26" s="120">
        <v>4</v>
      </c>
      <c r="BE26" s="120"/>
      <c r="BF26" s="30">
        <v>4</v>
      </c>
      <c r="BG26" s="30">
        <f t="shared" si="5"/>
        <v>0</v>
      </c>
      <c r="BH26" s="30"/>
      <c r="BI26" s="32" t="s">
        <v>294</v>
      </c>
      <c r="BJ26" s="32" t="s">
        <v>74</v>
      </c>
      <c r="BK26" s="121"/>
      <c r="BL26" s="121"/>
      <c r="BM26" s="121"/>
      <c r="BN26" s="121"/>
      <c r="BO26" s="121"/>
      <c r="BP26" s="121"/>
      <c r="BQ26" s="121"/>
      <c r="BR26" s="121"/>
      <c r="BS26" s="30">
        <v>4</v>
      </c>
      <c r="BT26" s="30">
        <v>4</v>
      </c>
      <c r="BU26" s="540" t="s">
        <v>295</v>
      </c>
      <c r="BV26" s="114" t="s">
        <v>295</v>
      </c>
      <c r="BW26" s="41" t="s">
        <v>296</v>
      </c>
    </row>
    <row r="27" spans="1:75" ht="102" hidden="1" customHeight="1" x14ac:dyDescent="0.35">
      <c r="A27" s="453"/>
      <c r="B27" s="453"/>
      <c r="C27" s="453"/>
      <c r="D27" s="453"/>
      <c r="E27" s="453"/>
      <c r="F27" s="453"/>
      <c r="G27" s="453"/>
      <c r="H27" s="453"/>
      <c r="I27" s="453"/>
      <c r="J27" s="453"/>
      <c r="K27" s="453"/>
      <c r="L27" s="453"/>
      <c r="M27" s="453"/>
      <c r="N27" s="466"/>
      <c r="O27" s="466"/>
      <c r="P27" s="498"/>
      <c r="Q27" s="498"/>
      <c r="R27" s="560"/>
      <c r="S27" s="563"/>
      <c r="T27" s="114" t="s">
        <v>297</v>
      </c>
      <c r="U27" s="120" t="s">
        <v>79</v>
      </c>
      <c r="V27" s="120">
        <v>4776</v>
      </c>
      <c r="W27" s="120">
        <v>4776</v>
      </c>
      <c r="X27" s="115" t="s">
        <v>298</v>
      </c>
      <c r="Y27" s="115" t="s">
        <v>299</v>
      </c>
      <c r="Z27" s="32">
        <v>49000</v>
      </c>
      <c r="AA27" s="33">
        <v>54594</v>
      </c>
      <c r="AB27" s="32">
        <v>36477</v>
      </c>
      <c r="AC27" s="32">
        <v>305</v>
      </c>
      <c r="AD27" s="32">
        <v>9680</v>
      </c>
      <c r="AE27" s="32"/>
      <c r="AF27" s="32"/>
      <c r="AG27" s="142"/>
      <c r="AH27" s="142"/>
      <c r="AI27" s="32"/>
      <c r="AJ27" s="32">
        <v>35752</v>
      </c>
      <c r="AK27" s="122">
        <v>10100</v>
      </c>
      <c r="AL27" s="34" t="s">
        <v>300</v>
      </c>
      <c r="AM27" s="34" t="s">
        <v>220</v>
      </c>
      <c r="AN27" s="34" t="s">
        <v>301</v>
      </c>
      <c r="AO27" s="34" t="s">
        <v>220</v>
      </c>
      <c r="AP27" s="118" t="s">
        <v>302</v>
      </c>
      <c r="AQ27" s="118" t="s">
        <v>303</v>
      </c>
      <c r="AR27" s="119" t="s">
        <v>304</v>
      </c>
      <c r="AS27" s="119" t="s">
        <v>305</v>
      </c>
      <c r="AT27" s="119" t="s">
        <v>306</v>
      </c>
      <c r="AU27" s="116"/>
      <c r="AV27" s="123">
        <v>8497</v>
      </c>
      <c r="AW27" s="32" t="s">
        <v>307</v>
      </c>
      <c r="AX27" s="32">
        <v>0</v>
      </c>
      <c r="AY27" s="32"/>
      <c r="AZ27" s="120">
        <v>5113</v>
      </c>
      <c r="BA27" s="120"/>
      <c r="BB27" s="120">
        <v>0</v>
      </c>
      <c r="BC27" s="120"/>
      <c r="BD27" s="120">
        <v>3384</v>
      </c>
      <c r="BE27" s="120"/>
      <c r="BF27" s="30">
        <f t="shared" ref="BF27:BG32" si="6">AX27+AZ27+BB27+BD27</f>
        <v>8497</v>
      </c>
      <c r="BG27" s="30">
        <f t="shared" si="6"/>
        <v>0</v>
      </c>
      <c r="BH27" s="30"/>
      <c r="BI27" s="32" t="s">
        <v>308</v>
      </c>
      <c r="BJ27" s="32" t="s">
        <v>74</v>
      </c>
      <c r="BK27" s="121"/>
      <c r="BL27" s="121"/>
      <c r="BM27" s="121"/>
      <c r="BN27" s="121"/>
      <c r="BO27" s="121"/>
      <c r="BP27" s="121"/>
      <c r="BQ27" s="121"/>
      <c r="BR27" s="121"/>
      <c r="BS27" s="30">
        <f>+_xlfn.IFS(U27="Acumulado",Z27+AB27+AD27+AV27,U27="Capacidad",AV27,U27="Flujo",AV27,U27="Reducción",AV27,U27="Stock",AV27)</f>
        <v>103654</v>
      </c>
      <c r="BT27" s="30">
        <f>90651+BG27</f>
        <v>90651</v>
      </c>
      <c r="BU27" s="453"/>
      <c r="BV27" s="114" t="s">
        <v>295</v>
      </c>
      <c r="BW27" s="41" t="s">
        <v>296</v>
      </c>
    </row>
    <row r="28" spans="1:75" ht="102" hidden="1" customHeight="1" x14ac:dyDescent="0.35">
      <c r="A28" s="453"/>
      <c r="B28" s="453"/>
      <c r="C28" s="453"/>
      <c r="D28" s="453"/>
      <c r="E28" s="453"/>
      <c r="F28" s="453"/>
      <c r="G28" s="453"/>
      <c r="H28" s="453"/>
      <c r="I28" s="453"/>
      <c r="J28" s="453"/>
      <c r="K28" s="453"/>
      <c r="L28" s="453"/>
      <c r="M28" s="453"/>
      <c r="N28" s="466"/>
      <c r="O28" s="466"/>
      <c r="P28" s="498"/>
      <c r="Q28" s="498"/>
      <c r="R28" s="560"/>
      <c r="S28" s="563"/>
      <c r="T28" s="124" t="s">
        <v>309</v>
      </c>
      <c r="U28" s="122" t="s">
        <v>79</v>
      </c>
      <c r="V28" s="122">
        <v>4776</v>
      </c>
      <c r="W28" s="122">
        <v>4776</v>
      </c>
      <c r="X28" s="125" t="s">
        <v>298</v>
      </c>
      <c r="Y28" s="125" t="s">
        <v>299</v>
      </c>
      <c r="Z28" s="57">
        <v>0</v>
      </c>
      <c r="AA28" s="58">
        <v>0</v>
      </c>
      <c r="AB28" s="57">
        <v>0</v>
      </c>
      <c r="AC28" s="57">
        <v>0</v>
      </c>
      <c r="AD28" s="32">
        <v>0</v>
      </c>
      <c r="AE28" s="32"/>
      <c r="AF28" s="32"/>
      <c r="AG28" s="32"/>
      <c r="AH28" s="32"/>
      <c r="AI28" s="32"/>
      <c r="AJ28" s="32">
        <v>0</v>
      </c>
      <c r="AK28" s="122">
        <v>10100</v>
      </c>
      <c r="AL28" s="34"/>
      <c r="AM28" s="34"/>
      <c r="AN28" s="34"/>
      <c r="AO28" s="34"/>
      <c r="AP28" s="118"/>
      <c r="AQ28" s="118"/>
      <c r="AR28" s="48" t="s">
        <v>74</v>
      </c>
      <c r="AS28" s="48" t="s">
        <v>74</v>
      </c>
      <c r="AT28" s="48" t="s">
        <v>74</v>
      </c>
      <c r="AU28" s="48" t="s">
        <v>74</v>
      </c>
      <c r="AV28" s="126">
        <v>10100</v>
      </c>
      <c r="AW28" s="32" t="s">
        <v>307</v>
      </c>
      <c r="AX28" s="32"/>
      <c r="AY28" s="32"/>
      <c r="AZ28" s="122">
        <v>5050</v>
      </c>
      <c r="BA28" s="122"/>
      <c r="BB28" s="122"/>
      <c r="BC28" s="122"/>
      <c r="BD28" s="122">
        <v>5050</v>
      </c>
      <c r="BE28" s="122"/>
      <c r="BF28" s="48">
        <f t="shared" si="6"/>
        <v>10100</v>
      </c>
      <c r="BG28" s="48">
        <f t="shared" si="6"/>
        <v>0</v>
      </c>
      <c r="BH28" s="48"/>
      <c r="BI28" s="32" t="s">
        <v>308</v>
      </c>
      <c r="BJ28" s="32" t="s">
        <v>74</v>
      </c>
      <c r="BK28" s="121"/>
      <c r="BL28" s="121"/>
      <c r="BM28" s="121"/>
      <c r="BN28" s="121"/>
      <c r="BO28" s="121"/>
      <c r="BP28" s="121"/>
      <c r="BQ28" s="121"/>
      <c r="BR28" s="121"/>
      <c r="BS28" s="48"/>
      <c r="BT28" s="48">
        <f>BG28</f>
        <v>0</v>
      </c>
      <c r="BU28" s="453"/>
      <c r="BV28" s="114" t="s">
        <v>295</v>
      </c>
      <c r="BW28" s="41" t="s">
        <v>296</v>
      </c>
    </row>
    <row r="29" spans="1:75" ht="245.15" hidden="1" customHeight="1" x14ac:dyDescent="0.35">
      <c r="A29" s="453"/>
      <c r="B29" s="453"/>
      <c r="C29" s="453"/>
      <c r="D29" s="453"/>
      <c r="E29" s="453"/>
      <c r="F29" s="453"/>
      <c r="G29" s="453"/>
      <c r="H29" s="453"/>
      <c r="I29" s="453"/>
      <c r="J29" s="453"/>
      <c r="K29" s="453"/>
      <c r="L29" s="453"/>
      <c r="M29" s="453"/>
      <c r="N29" s="466"/>
      <c r="O29" s="466"/>
      <c r="P29" s="498"/>
      <c r="Q29" s="498"/>
      <c r="R29" s="560"/>
      <c r="S29" s="563"/>
      <c r="T29" s="114" t="s">
        <v>310</v>
      </c>
      <c r="U29" s="120" t="s">
        <v>79</v>
      </c>
      <c r="V29" s="120">
        <v>0</v>
      </c>
      <c r="W29" s="30">
        <v>3262</v>
      </c>
      <c r="X29" s="115" t="s">
        <v>311</v>
      </c>
      <c r="Y29" s="115" t="s">
        <v>312</v>
      </c>
      <c r="Z29" s="32">
        <v>6000</v>
      </c>
      <c r="AA29" s="33">
        <v>3262</v>
      </c>
      <c r="AB29" s="32">
        <v>2000</v>
      </c>
      <c r="AC29" s="32">
        <v>0</v>
      </c>
      <c r="AD29" s="32">
        <v>2000</v>
      </c>
      <c r="AE29" s="32"/>
      <c r="AF29" s="32"/>
      <c r="AG29" s="142"/>
      <c r="AH29" s="142"/>
      <c r="AI29" s="32"/>
      <c r="AJ29" s="32">
        <v>1298</v>
      </c>
      <c r="AK29" s="122">
        <v>2702</v>
      </c>
      <c r="AL29" s="34" t="s">
        <v>313</v>
      </c>
      <c r="AM29" s="34" t="s">
        <v>220</v>
      </c>
      <c r="AN29" s="34" t="s">
        <v>314</v>
      </c>
      <c r="AO29" s="34" t="s">
        <v>220</v>
      </c>
      <c r="AP29" s="118" t="s">
        <v>315</v>
      </c>
      <c r="AQ29" s="118" t="s">
        <v>316</v>
      </c>
      <c r="AR29" s="119" t="s">
        <v>317</v>
      </c>
      <c r="AS29" s="119" t="s">
        <v>318</v>
      </c>
      <c r="AT29" s="119" t="s">
        <v>319</v>
      </c>
      <c r="AU29" s="116"/>
      <c r="AV29" s="30"/>
      <c r="AW29" s="32"/>
      <c r="AX29" s="32"/>
      <c r="AY29" s="32"/>
      <c r="AZ29" s="120"/>
      <c r="BA29" s="120"/>
      <c r="BB29" s="120"/>
      <c r="BC29" s="120"/>
      <c r="BD29" s="30"/>
      <c r="BE29" s="120"/>
      <c r="BF29" s="30"/>
      <c r="BG29" s="30"/>
      <c r="BH29" s="30"/>
      <c r="BI29" s="32"/>
      <c r="BJ29" s="32"/>
      <c r="BK29" s="121"/>
      <c r="BL29" s="121"/>
      <c r="BM29" s="121"/>
      <c r="BN29" s="121"/>
      <c r="BO29" s="121"/>
      <c r="BP29" s="121"/>
      <c r="BQ29" s="121"/>
      <c r="BR29" s="121"/>
      <c r="BS29" s="30">
        <f>+_xlfn.IFS(U29="Acumulado",Z29+AB29+AD29+AV29,U29="Capacidad",AV29,U29="Flujo",AV29,U29="Reducción",AV29,U29="Stock",AV29)</f>
        <v>10000</v>
      </c>
      <c r="BT29" s="30">
        <f>4560+BG29</f>
        <v>4560</v>
      </c>
      <c r="BU29" s="453"/>
      <c r="BV29" s="114" t="s">
        <v>295</v>
      </c>
      <c r="BW29" s="41" t="s">
        <v>296</v>
      </c>
    </row>
    <row r="30" spans="1:75" ht="245.15" hidden="1" customHeight="1" x14ac:dyDescent="0.35">
      <c r="A30" s="453"/>
      <c r="B30" s="453"/>
      <c r="C30" s="453"/>
      <c r="D30" s="453"/>
      <c r="E30" s="453"/>
      <c r="F30" s="453"/>
      <c r="G30" s="453"/>
      <c r="H30" s="453"/>
      <c r="I30" s="453"/>
      <c r="J30" s="453"/>
      <c r="K30" s="453"/>
      <c r="L30" s="453"/>
      <c r="M30" s="453"/>
      <c r="N30" s="466"/>
      <c r="O30" s="466"/>
      <c r="P30" s="498"/>
      <c r="Q30" s="498"/>
      <c r="R30" s="560"/>
      <c r="S30" s="564"/>
      <c r="T30" s="124" t="s">
        <v>320</v>
      </c>
      <c r="U30" s="122" t="s">
        <v>79</v>
      </c>
      <c r="V30" s="122">
        <v>0</v>
      </c>
      <c r="W30" s="48">
        <v>3262</v>
      </c>
      <c r="X30" s="125" t="s">
        <v>311</v>
      </c>
      <c r="Y30" s="125" t="s">
        <v>312</v>
      </c>
      <c r="Z30" s="57">
        <v>0</v>
      </c>
      <c r="AA30" s="58">
        <v>0</v>
      </c>
      <c r="AB30" s="57">
        <v>0</v>
      </c>
      <c r="AC30" s="57">
        <v>0</v>
      </c>
      <c r="AD30" s="32">
        <v>0</v>
      </c>
      <c r="AE30" s="32"/>
      <c r="AF30" s="32"/>
      <c r="AG30" s="32"/>
      <c r="AH30" s="32"/>
      <c r="AI30" s="32"/>
      <c r="AJ30" s="32">
        <v>0</v>
      </c>
      <c r="AK30" s="122">
        <v>2702</v>
      </c>
      <c r="AL30" s="34"/>
      <c r="AM30" s="34"/>
      <c r="AN30" s="34"/>
      <c r="AO30" s="34"/>
      <c r="AP30" s="118"/>
      <c r="AQ30" s="118"/>
      <c r="AR30" s="48" t="s">
        <v>74</v>
      </c>
      <c r="AS30" s="48" t="s">
        <v>74</v>
      </c>
      <c r="AT30" s="48" t="s">
        <v>74</v>
      </c>
      <c r="AU30" s="48" t="s">
        <v>74</v>
      </c>
      <c r="AV30" s="48">
        <v>2702</v>
      </c>
      <c r="AW30" s="32" t="s">
        <v>122</v>
      </c>
      <c r="AX30" s="32"/>
      <c r="AY30" s="32"/>
      <c r="AZ30" s="122"/>
      <c r="BA30" s="122"/>
      <c r="BB30" s="122"/>
      <c r="BC30" s="122"/>
      <c r="BD30" s="48">
        <v>2702</v>
      </c>
      <c r="BE30" s="122"/>
      <c r="BF30" s="48">
        <v>2702</v>
      </c>
      <c r="BG30" s="48">
        <f t="shared" ref="BG30" si="7">AY30+BA30+BC30+BE30</f>
        <v>0</v>
      </c>
      <c r="BH30" s="48"/>
      <c r="BI30" s="32" t="s">
        <v>294</v>
      </c>
      <c r="BJ30" s="32" t="s">
        <v>74</v>
      </c>
      <c r="BK30" s="121"/>
      <c r="BL30" s="121"/>
      <c r="BM30" s="121"/>
      <c r="BN30" s="121"/>
      <c r="BO30" s="121"/>
      <c r="BP30" s="121"/>
      <c r="BQ30" s="121"/>
      <c r="BR30" s="121"/>
      <c r="BS30" s="48"/>
      <c r="BT30" s="48">
        <f>BG30</f>
        <v>0</v>
      </c>
      <c r="BU30" s="453"/>
      <c r="BV30" s="114" t="s">
        <v>295</v>
      </c>
      <c r="BW30" s="41" t="s">
        <v>296</v>
      </c>
    </row>
    <row r="31" spans="1:75" ht="187.4" hidden="1" customHeight="1" x14ac:dyDescent="0.35">
      <c r="A31" s="453"/>
      <c r="B31" s="453"/>
      <c r="C31" s="453"/>
      <c r="D31" s="453"/>
      <c r="E31" s="453"/>
      <c r="F31" s="453"/>
      <c r="G31" s="453"/>
      <c r="H31" s="453"/>
      <c r="I31" s="453"/>
      <c r="J31" s="453"/>
      <c r="K31" s="453"/>
      <c r="L31" s="453"/>
      <c r="M31" s="453"/>
      <c r="N31" s="466"/>
      <c r="O31" s="466"/>
      <c r="P31" s="498"/>
      <c r="Q31" s="498"/>
      <c r="R31" s="560"/>
      <c r="S31" s="562" t="s">
        <v>286</v>
      </c>
      <c r="T31" s="120" t="s">
        <v>321</v>
      </c>
      <c r="U31" s="120" t="s">
        <v>79</v>
      </c>
      <c r="V31" s="120">
        <v>19108</v>
      </c>
      <c r="W31" s="120">
        <v>19108</v>
      </c>
      <c r="X31" s="115" t="s">
        <v>322</v>
      </c>
      <c r="Y31" s="115" t="s">
        <v>323</v>
      </c>
      <c r="Z31" s="32">
        <v>550600</v>
      </c>
      <c r="AA31" s="33">
        <v>1477496</v>
      </c>
      <c r="AB31" s="32">
        <v>350958</v>
      </c>
      <c r="AC31" s="32">
        <v>2006</v>
      </c>
      <c r="AD31" s="32">
        <v>106400</v>
      </c>
      <c r="AE31" s="32"/>
      <c r="AF31" s="32"/>
      <c r="AG31" s="142"/>
      <c r="AH31" s="142"/>
      <c r="AI31" s="32"/>
      <c r="AJ31" s="32">
        <v>545153</v>
      </c>
      <c r="AK31" s="122">
        <v>133137</v>
      </c>
      <c r="AL31" s="34" t="s">
        <v>324</v>
      </c>
      <c r="AM31" s="34" t="s">
        <v>220</v>
      </c>
      <c r="AN31" s="34" t="s">
        <v>325</v>
      </c>
      <c r="AO31" s="34" t="s">
        <v>220</v>
      </c>
      <c r="AP31" s="118" t="s">
        <v>326</v>
      </c>
      <c r="AQ31" s="118" t="s">
        <v>220</v>
      </c>
      <c r="AR31" s="119" t="s">
        <v>327</v>
      </c>
      <c r="AS31" s="119" t="s">
        <v>328</v>
      </c>
      <c r="AT31" s="119" t="s">
        <v>329</v>
      </c>
      <c r="AU31" s="116"/>
      <c r="AV31" s="30">
        <v>22815</v>
      </c>
      <c r="AW31" s="32" t="s">
        <v>122</v>
      </c>
      <c r="AX31" s="32">
        <v>0</v>
      </c>
      <c r="AY31" s="32"/>
      <c r="AZ31" s="120">
        <v>0</v>
      </c>
      <c r="BA31" s="120"/>
      <c r="BB31" s="120">
        <v>0</v>
      </c>
      <c r="BC31" s="120"/>
      <c r="BD31" s="120">
        <v>22815</v>
      </c>
      <c r="BE31" s="120"/>
      <c r="BF31" s="30">
        <f t="shared" si="6"/>
        <v>22815</v>
      </c>
      <c r="BG31" s="30">
        <f t="shared" si="6"/>
        <v>0</v>
      </c>
      <c r="BH31" s="30"/>
      <c r="BI31" s="32" t="s">
        <v>294</v>
      </c>
      <c r="BJ31" s="32" t="s">
        <v>74</v>
      </c>
      <c r="BK31" s="121"/>
      <c r="BL31" s="121"/>
      <c r="BM31" s="121"/>
      <c r="BN31" s="121"/>
      <c r="BO31" s="121"/>
      <c r="BP31" s="121"/>
      <c r="BQ31" s="121"/>
      <c r="BR31" s="121"/>
      <c r="BS31" s="30">
        <f>+_xlfn.IFS(U31="Acumulado",Z31+AB31+AD31+AV31,U31="Capacidad",AV31,U31="Flujo",AV31,U31="Reducción",AV31,U31="Stock",AV31)</f>
        <v>1030773</v>
      </c>
      <c r="BT31" s="30">
        <f>2024655+BG31</f>
        <v>2024655</v>
      </c>
      <c r="BU31" s="453"/>
      <c r="BV31" s="114" t="s">
        <v>295</v>
      </c>
      <c r="BW31" s="41" t="s">
        <v>296</v>
      </c>
    </row>
    <row r="32" spans="1:75" ht="187.4" hidden="1" customHeight="1" x14ac:dyDescent="0.35">
      <c r="A32" s="453"/>
      <c r="B32" s="453"/>
      <c r="C32" s="453"/>
      <c r="D32" s="453"/>
      <c r="E32" s="453"/>
      <c r="F32" s="453"/>
      <c r="G32" s="453"/>
      <c r="H32" s="453"/>
      <c r="I32" s="453"/>
      <c r="J32" s="453"/>
      <c r="K32" s="453"/>
      <c r="L32" s="453"/>
      <c r="M32" s="453"/>
      <c r="N32" s="466"/>
      <c r="O32" s="466"/>
      <c r="P32" s="498"/>
      <c r="Q32" s="498"/>
      <c r="R32" s="560"/>
      <c r="S32" s="563"/>
      <c r="T32" s="122" t="s">
        <v>330</v>
      </c>
      <c r="U32" s="122" t="s">
        <v>79</v>
      </c>
      <c r="V32" s="122">
        <v>19108</v>
      </c>
      <c r="W32" s="122">
        <v>19108</v>
      </c>
      <c r="X32" s="125" t="s">
        <v>322</v>
      </c>
      <c r="Y32" s="125" t="s">
        <v>323</v>
      </c>
      <c r="Z32" s="57">
        <v>0</v>
      </c>
      <c r="AA32" s="58">
        <v>0</v>
      </c>
      <c r="AB32" s="57">
        <v>0</v>
      </c>
      <c r="AC32" s="57">
        <v>0</v>
      </c>
      <c r="AD32" s="32">
        <v>0</v>
      </c>
      <c r="AE32" s="32"/>
      <c r="AF32" s="32"/>
      <c r="AG32" s="32"/>
      <c r="AH32" s="32"/>
      <c r="AI32" s="32"/>
      <c r="AJ32" s="32">
        <v>0</v>
      </c>
      <c r="AK32" s="122">
        <v>133137</v>
      </c>
      <c r="AL32" s="127"/>
      <c r="AM32" s="127"/>
      <c r="AN32" s="127"/>
      <c r="AO32" s="127"/>
      <c r="AP32" s="118"/>
      <c r="AQ32" s="118"/>
      <c r="AR32" s="48" t="s">
        <v>74</v>
      </c>
      <c r="AS32" s="48" t="s">
        <v>74</v>
      </c>
      <c r="AT32" s="48" t="s">
        <v>74</v>
      </c>
      <c r="AU32" s="48" t="s">
        <v>74</v>
      </c>
      <c r="AV32" s="48">
        <v>133137</v>
      </c>
      <c r="AW32" s="32" t="s">
        <v>122</v>
      </c>
      <c r="AX32" s="32"/>
      <c r="AY32" s="422"/>
      <c r="AZ32" s="122"/>
      <c r="BA32" s="128"/>
      <c r="BB32" s="122"/>
      <c r="BC32" s="128"/>
      <c r="BD32" s="48">
        <v>133137</v>
      </c>
      <c r="BE32" s="128"/>
      <c r="BF32" s="48">
        <f t="shared" si="6"/>
        <v>133137</v>
      </c>
      <c r="BG32" s="48">
        <f t="shared" si="6"/>
        <v>0</v>
      </c>
      <c r="BH32" s="48"/>
      <c r="BI32" s="32" t="s">
        <v>294</v>
      </c>
      <c r="BJ32" s="32" t="s">
        <v>74</v>
      </c>
      <c r="BK32" s="129"/>
      <c r="BL32" s="129"/>
      <c r="BM32" s="129"/>
      <c r="BN32" s="129"/>
      <c r="BO32" s="129"/>
      <c r="BP32" s="129"/>
      <c r="BQ32" s="129"/>
      <c r="BR32" s="129"/>
      <c r="BS32" s="48"/>
      <c r="BT32" s="48">
        <f>BG32</f>
        <v>0</v>
      </c>
      <c r="BU32" s="453"/>
      <c r="BV32" s="114" t="s">
        <v>295</v>
      </c>
      <c r="BW32" s="41" t="s">
        <v>296</v>
      </c>
    </row>
    <row r="33" spans="1:75" ht="234" hidden="1" customHeight="1" x14ac:dyDescent="0.35">
      <c r="A33" s="453"/>
      <c r="B33" s="453"/>
      <c r="C33" s="453"/>
      <c r="D33" s="453"/>
      <c r="E33" s="453"/>
      <c r="F33" s="453"/>
      <c r="G33" s="453"/>
      <c r="H33" s="453"/>
      <c r="I33" s="453"/>
      <c r="J33" s="453"/>
      <c r="K33" s="453"/>
      <c r="L33" s="453"/>
      <c r="M33" s="453"/>
      <c r="N33" s="466"/>
      <c r="O33" s="466"/>
      <c r="P33" s="498"/>
      <c r="Q33" s="498"/>
      <c r="R33" s="560"/>
      <c r="S33" s="563"/>
      <c r="T33" s="130" t="s">
        <v>331</v>
      </c>
      <c r="U33" s="130" t="s">
        <v>153</v>
      </c>
      <c r="V33" s="130">
        <v>1</v>
      </c>
      <c r="W33" s="130">
        <v>1</v>
      </c>
      <c r="X33" s="115" t="s">
        <v>332</v>
      </c>
      <c r="Y33" s="115" t="s">
        <v>333</v>
      </c>
      <c r="Z33" s="131">
        <v>1</v>
      </c>
      <c r="AA33" s="132">
        <v>1</v>
      </c>
      <c r="AB33" s="131">
        <v>1</v>
      </c>
      <c r="AC33" s="131">
        <v>1</v>
      </c>
      <c r="AD33" s="32">
        <v>1</v>
      </c>
      <c r="AE33" s="131"/>
      <c r="AF33" s="131"/>
      <c r="AG33" s="408"/>
      <c r="AH33" s="409"/>
      <c r="AI33" s="416"/>
      <c r="AJ33" s="131">
        <v>1</v>
      </c>
      <c r="AK33" s="134">
        <v>0</v>
      </c>
      <c r="AL33" s="127" t="s">
        <v>334</v>
      </c>
      <c r="AM33" s="127" t="s">
        <v>220</v>
      </c>
      <c r="AN33" s="127" t="s">
        <v>335</v>
      </c>
      <c r="AO33" s="127" t="s">
        <v>220</v>
      </c>
      <c r="AP33" s="118" t="s">
        <v>336</v>
      </c>
      <c r="AQ33" s="118" t="s">
        <v>220</v>
      </c>
      <c r="AR33" s="119" t="s">
        <v>337</v>
      </c>
      <c r="AS33" s="135" t="s">
        <v>338</v>
      </c>
      <c r="AT33" s="136">
        <v>0</v>
      </c>
      <c r="AU33" s="137"/>
      <c r="AV33" s="138">
        <v>1</v>
      </c>
      <c r="AW33" s="131" t="s">
        <v>92</v>
      </c>
      <c r="AX33" s="131">
        <v>1</v>
      </c>
      <c r="AY33" s="423">
        <v>1</v>
      </c>
      <c r="AZ33" s="130">
        <v>1</v>
      </c>
      <c r="BA33" s="139"/>
      <c r="BB33" s="130">
        <v>1</v>
      </c>
      <c r="BC33" s="139"/>
      <c r="BD33" s="130">
        <v>1</v>
      </c>
      <c r="BE33" s="139"/>
      <c r="BF33" s="130">
        <f>AX33</f>
        <v>1</v>
      </c>
      <c r="BG33" s="130">
        <f>AY33</f>
        <v>1</v>
      </c>
      <c r="BH33" s="139"/>
      <c r="BI33" s="431" t="s">
        <v>339</v>
      </c>
      <c r="BJ33" s="131" t="s">
        <v>74</v>
      </c>
      <c r="BK33" s="140"/>
      <c r="BL33" s="140"/>
      <c r="BM33" s="140"/>
      <c r="BN33" s="140"/>
      <c r="BO33" s="140"/>
      <c r="BP33" s="140"/>
      <c r="BQ33" s="140"/>
      <c r="BR33" s="140"/>
      <c r="BS33" s="97">
        <v>1</v>
      </c>
      <c r="BT33" s="77">
        <v>1</v>
      </c>
      <c r="BU33" s="453"/>
      <c r="BV33" s="114" t="s">
        <v>295</v>
      </c>
      <c r="BW33" s="41" t="s">
        <v>296</v>
      </c>
    </row>
    <row r="34" spans="1:75" ht="124.4" hidden="1" customHeight="1" x14ac:dyDescent="0.35">
      <c r="A34" s="453"/>
      <c r="B34" s="453"/>
      <c r="C34" s="453"/>
      <c r="D34" s="453"/>
      <c r="E34" s="453"/>
      <c r="F34" s="453"/>
      <c r="G34" s="453"/>
      <c r="H34" s="453"/>
      <c r="I34" s="453"/>
      <c r="J34" s="453"/>
      <c r="K34" s="453"/>
      <c r="L34" s="453"/>
      <c r="M34" s="453"/>
      <c r="N34" s="466"/>
      <c r="O34" s="466"/>
      <c r="P34" s="498"/>
      <c r="Q34" s="498"/>
      <c r="R34" s="560"/>
      <c r="S34" s="563"/>
      <c r="T34" s="114" t="s">
        <v>340</v>
      </c>
      <c r="U34" s="120" t="s">
        <v>79</v>
      </c>
      <c r="V34" s="120">
        <v>3083</v>
      </c>
      <c r="W34" s="120">
        <v>3083</v>
      </c>
      <c r="X34" s="119" t="s">
        <v>341</v>
      </c>
      <c r="Y34" s="115" t="s">
        <v>342</v>
      </c>
      <c r="Z34" s="32">
        <v>1353</v>
      </c>
      <c r="AA34" s="33">
        <v>1691</v>
      </c>
      <c r="AB34" s="32">
        <v>1619</v>
      </c>
      <c r="AC34" s="32">
        <v>0</v>
      </c>
      <c r="AD34" s="32">
        <v>255</v>
      </c>
      <c r="AE34" s="32"/>
      <c r="AF34" s="32"/>
      <c r="AG34" s="142"/>
      <c r="AH34" s="142"/>
      <c r="AI34" s="32"/>
      <c r="AJ34" s="32">
        <v>310</v>
      </c>
      <c r="AK34" s="122">
        <v>2309</v>
      </c>
      <c r="AL34" s="34" t="s">
        <v>343</v>
      </c>
      <c r="AM34" s="34" t="s">
        <v>220</v>
      </c>
      <c r="AN34" s="34" t="s">
        <v>344</v>
      </c>
      <c r="AO34" s="34" t="s">
        <v>220</v>
      </c>
      <c r="AP34" s="118" t="s">
        <v>345</v>
      </c>
      <c r="AQ34" s="118" t="s">
        <v>346</v>
      </c>
      <c r="AR34" s="119" t="s">
        <v>347</v>
      </c>
      <c r="AS34" s="119" t="s">
        <v>348</v>
      </c>
      <c r="AT34" s="119" t="s">
        <v>349</v>
      </c>
      <c r="AU34" s="116"/>
      <c r="AV34" s="30"/>
      <c r="AW34" s="32" t="s">
        <v>122</v>
      </c>
      <c r="AX34" s="32">
        <v>0</v>
      </c>
      <c r="AY34" s="32"/>
      <c r="AZ34" s="120"/>
      <c r="BA34" s="120"/>
      <c r="BB34" s="120"/>
      <c r="BC34" s="120"/>
      <c r="BD34" s="30"/>
      <c r="BE34" s="120"/>
      <c r="BF34" s="30"/>
      <c r="BG34" s="30"/>
      <c r="BH34" s="30"/>
      <c r="BI34" s="32" t="s">
        <v>294</v>
      </c>
      <c r="BJ34" s="32" t="s">
        <v>74</v>
      </c>
      <c r="BK34" s="121"/>
      <c r="BL34" s="121"/>
      <c r="BM34" s="121"/>
      <c r="BN34" s="121"/>
      <c r="BO34" s="121"/>
      <c r="BP34" s="121"/>
      <c r="BQ34" s="121"/>
      <c r="BR34" s="121"/>
      <c r="BS34" s="30">
        <f t="shared" ref="BS34:BS53" si="8">+_xlfn.IFS(U34="Acumulado",Z34+AB34+AD34+AV34,U34="Capacidad",AV34,U34="Flujo",AV34,U34="Reducción",AV34,U34="Stock",AV34)</f>
        <v>3227</v>
      </c>
      <c r="BT34" s="30">
        <f t="shared" ref="BT34:BT53" si="9">AA34+AC34+AJ34+BG34</f>
        <v>2001</v>
      </c>
      <c r="BU34" s="453"/>
      <c r="BV34" s="114" t="s">
        <v>295</v>
      </c>
      <c r="BW34" s="41" t="s">
        <v>296</v>
      </c>
    </row>
    <row r="35" spans="1:75" ht="141" hidden="1" customHeight="1" x14ac:dyDescent="0.35">
      <c r="A35" s="453"/>
      <c r="B35" s="453"/>
      <c r="C35" s="453"/>
      <c r="D35" s="453"/>
      <c r="E35" s="453"/>
      <c r="F35" s="453"/>
      <c r="G35" s="453"/>
      <c r="H35" s="453"/>
      <c r="I35" s="453"/>
      <c r="J35" s="453"/>
      <c r="K35" s="453"/>
      <c r="L35" s="453"/>
      <c r="M35" s="453"/>
      <c r="N35" s="466"/>
      <c r="O35" s="466"/>
      <c r="P35" s="498"/>
      <c r="Q35" s="498"/>
      <c r="R35" s="560"/>
      <c r="S35" s="564"/>
      <c r="T35" s="124" t="s">
        <v>350</v>
      </c>
      <c r="U35" s="122" t="s">
        <v>79</v>
      </c>
      <c r="V35" s="122">
        <v>3083</v>
      </c>
      <c r="W35" s="122">
        <v>3083</v>
      </c>
      <c r="X35" s="125" t="s">
        <v>341</v>
      </c>
      <c r="Y35" s="125" t="s">
        <v>342</v>
      </c>
      <c r="Z35" s="57">
        <v>0</v>
      </c>
      <c r="AA35" s="58">
        <v>0</v>
      </c>
      <c r="AB35" s="57">
        <v>0</v>
      </c>
      <c r="AC35" s="57">
        <v>0</v>
      </c>
      <c r="AD35" s="32">
        <v>0</v>
      </c>
      <c r="AE35" s="32"/>
      <c r="AF35" s="32"/>
      <c r="AG35" s="32"/>
      <c r="AH35" s="32"/>
      <c r="AI35" s="32"/>
      <c r="AJ35" s="32">
        <v>0</v>
      </c>
      <c r="AK35" s="122">
        <v>2309</v>
      </c>
      <c r="AL35" s="34"/>
      <c r="AM35" s="34"/>
      <c r="AN35" s="34"/>
      <c r="AO35" s="34"/>
      <c r="AP35" s="118"/>
      <c r="AQ35" s="118"/>
      <c r="AR35" s="48" t="s">
        <v>74</v>
      </c>
      <c r="AS35" s="48" t="s">
        <v>74</v>
      </c>
      <c r="AT35" s="48" t="s">
        <v>74</v>
      </c>
      <c r="AU35" s="48" t="s">
        <v>74</v>
      </c>
      <c r="AV35" s="48">
        <v>2309</v>
      </c>
      <c r="AW35" s="32" t="s">
        <v>122</v>
      </c>
      <c r="AX35" s="32"/>
      <c r="AY35" s="32"/>
      <c r="AZ35" s="122"/>
      <c r="BA35" s="122"/>
      <c r="BB35" s="122"/>
      <c r="BC35" s="122"/>
      <c r="BD35" s="48">
        <v>2309</v>
      </c>
      <c r="BE35" s="122"/>
      <c r="BF35" s="48">
        <v>2309</v>
      </c>
      <c r="BG35" s="48"/>
      <c r="BH35" s="48"/>
      <c r="BI35" s="32" t="s">
        <v>294</v>
      </c>
      <c r="BJ35" s="32" t="s">
        <v>74</v>
      </c>
      <c r="BK35" s="121"/>
      <c r="BL35" s="121"/>
      <c r="BM35" s="121"/>
      <c r="BN35" s="121"/>
      <c r="BO35" s="121"/>
      <c r="BP35" s="121"/>
      <c r="BQ35" s="121"/>
      <c r="BR35" s="121"/>
      <c r="BS35" s="48"/>
      <c r="BT35" s="48"/>
      <c r="BU35" s="453"/>
      <c r="BV35" s="114" t="s">
        <v>295</v>
      </c>
      <c r="BW35" s="41" t="s">
        <v>296</v>
      </c>
    </row>
    <row r="36" spans="1:75" ht="99.65" hidden="1" customHeight="1" x14ac:dyDescent="0.35">
      <c r="A36" s="453"/>
      <c r="B36" s="453"/>
      <c r="C36" s="453"/>
      <c r="D36" s="453"/>
      <c r="E36" s="453"/>
      <c r="F36" s="453"/>
      <c r="G36" s="453"/>
      <c r="H36" s="453"/>
      <c r="I36" s="453"/>
      <c r="J36" s="453"/>
      <c r="K36" s="453"/>
      <c r="L36" s="453"/>
      <c r="M36" s="453"/>
      <c r="N36" s="466"/>
      <c r="O36" s="466"/>
      <c r="P36" s="498"/>
      <c r="Q36" s="498"/>
      <c r="R36" s="560"/>
      <c r="S36" s="562" t="s">
        <v>351</v>
      </c>
      <c r="T36" s="114" t="s">
        <v>352</v>
      </c>
      <c r="U36" s="114" t="s">
        <v>79</v>
      </c>
      <c r="V36" s="120">
        <v>0</v>
      </c>
      <c r="W36" s="30">
        <f>AA36</f>
        <v>877</v>
      </c>
      <c r="X36" s="115" t="s">
        <v>353</v>
      </c>
      <c r="Y36" s="115" t="s">
        <v>354</v>
      </c>
      <c r="Z36" s="66">
        <v>2000</v>
      </c>
      <c r="AA36" s="141">
        <v>877</v>
      </c>
      <c r="AB36" s="66">
        <v>2000</v>
      </c>
      <c r="AC36" s="66">
        <v>605</v>
      </c>
      <c r="AD36" s="32">
        <v>2000</v>
      </c>
      <c r="AE36" s="32"/>
      <c r="AF36" s="32"/>
      <c r="AG36" s="142"/>
      <c r="AH36" s="142"/>
      <c r="AI36" s="32"/>
      <c r="AJ36" s="32">
        <v>9024</v>
      </c>
      <c r="AK36" s="66">
        <v>0</v>
      </c>
      <c r="AL36" s="32" t="s">
        <v>355</v>
      </c>
      <c r="AM36" s="32" t="s">
        <v>220</v>
      </c>
      <c r="AN36" s="32" t="s">
        <v>356</v>
      </c>
      <c r="AO36" s="32" t="s">
        <v>357</v>
      </c>
      <c r="AP36" s="142" t="s">
        <v>358</v>
      </c>
      <c r="AQ36" s="142" t="s">
        <v>220</v>
      </c>
      <c r="AR36" s="143" t="s">
        <v>359</v>
      </c>
      <c r="AS36" s="143" t="s">
        <v>360</v>
      </c>
      <c r="AT36" s="143" t="s">
        <v>361</v>
      </c>
      <c r="AU36" s="67"/>
      <c r="AV36" s="66"/>
      <c r="AW36" s="32" t="s">
        <v>212</v>
      </c>
      <c r="AX36" s="32" t="s">
        <v>212</v>
      </c>
      <c r="AY36" s="32" t="s">
        <v>212</v>
      </c>
      <c r="AZ36" s="32" t="s">
        <v>212</v>
      </c>
      <c r="BA36" s="32" t="s">
        <v>212</v>
      </c>
      <c r="BB36" s="32" t="s">
        <v>212</v>
      </c>
      <c r="BC36" s="32" t="s">
        <v>212</v>
      </c>
      <c r="BD36" s="32" t="s">
        <v>212</v>
      </c>
      <c r="BE36" s="32" t="s">
        <v>212</v>
      </c>
      <c r="BF36" s="66"/>
      <c r="BG36" s="66"/>
      <c r="BH36" s="66"/>
      <c r="BI36" s="32"/>
      <c r="BJ36" s="32"/>
      <c r="BK36" s="32"/>
      <c r="BL36" s="32"/>
      <c r="BM36" s="32"/>
      <c r="BN36" s="32"/>
      <c r="BO36" s="32"/>
      <c r="BP36" s="32"/>
      <c r="BQ36" s="32"/>
      <c r="BR36" s="32"/>
      <c r="BS36" s="32">
        <v>6000</v>
      </c>
      <c r="BT36" s="32">
        <v>10506</v>
      </c>
      <c r="BU36" s="453"/>
      <c r="BV36" s="114" t="s">
        <v>295</v>
      </c>
      <c r="BW36" s="41" t="s">
        <v>296</v>
      </c>
    </row>
    <row r="37" spans="1:75" ht="367.4" hidden="1" customHeight="1" x14ac:dyDescent="0.35">
      <c r="A37" s="453"/>
      <c r="B37" s="453"/>
      <c r="C37" s="453"/>
      <c r="D37" s="453"/>
      <c r="E37" s="453"/>
      <c r="F37" s="453"/>
      <c r="G37" s="453"/>
      <c r="H37" s="453"/>
      <c r="I37" s="453"/>
      <c r="J37" s="453"/>
      <c r="K37" s="453"/>
      <c r="L37" s="453"/>
      <c r="M37" s="453"/>
      <c r="N37" s="466"/>
      <c r="O37" s="466"/>
      <c r="P37" s="498"/>
      <c r="Q37" s="498"/>
      <c r="R37" s="560"/>
      <c r="S37" s="563"/>
      <c r="T37" s="114" t="s">
        <v>362</v>
      </c>
      <c r="U37" s="114" t="s">
        <v>79</v>
      </c>
      <c r="V37" s="120">
        <v>9742</v>
      </c>
      <c r="W37" s="120">
        <v>9742</v>
      </c>
      <c r="X37" s="115" t="s">
        <v>353</v>
      </c>
      <c r="Y37" s="115" t="s">
        <v>354</v>
      </c>
      <c r="Z37" s="32">
        <v>2000</v>
      </c>
      <c r="AA37" s="33">
        <v>877</v>
      </c>
      <c r="AB37" s="32">
        <v>2000</v>
      </c>
      <c r="AC37" s="32">
        <v>605</v>
      </c>
      <c r="AD37" s="32">
        <v>2000</v>
      </c>
      <c r="AE37" s="32"/>
      <c r="AF37" s="32"/>
      <c r="AG37" s="142"/>
      <c r="AH37" s="142"/>
      <c r="AI37" s="32"/>
      <c r="AJ37" s="32">
        <v>9024</v>
      </c>
      <c r="AK37" s="117">
        <v>0</v>
      </c>
      <c r="AL37" s="34" t="s">
        <v>355</v>
      </c>
      <c r="AM37" s="34" t="s">
        <v>220</v>
      </c>
      <c r="AN37" s="34" t="s">
        <v>356</v>
      </c>
      <c r="AO37" s="34" t="s">
        <v>357</v>
      </c>
      <c r="AP37" s="118" t="s">
        <v>358</v>
      </c>
      <c r="AQ37" s="118" t="s">
        <v>220</v>
      </c>
      <c r="AR37" s="119" t="s">
        <v>359</v>
      </c>
      <c r="AS37" s="119" t="s">
        <v>360</v>
      </c>
      <c r="AT37" s="119" t="s">
        <v>361</v>
      </c>
      <c r="AU37" s="116"/>
      <c r="AV37" s="144">
        <v>3000</v>
      </c>
      <c r="AW37" s="32" t="s">
        <v>92</v>
      </c>
      <c r="AX37" s="32">
        <v>0</v>
      </c>
      <c r="AY37" s="32">
        <v>0</v>
      </c>
      <c r="AZ37" s="120">
        <v>0</v>
      </c>
      <c r="BA37" s="120"/>
      <c r="BB37" s="120">
        <v>1500</v>
      </c>
      <c r="BC37" s="120"/>
      <c r="BD37" s="120">
        <v>1500</v>
      </c>
      <c r="BE37" s="120"/>
      <c r="BF37" s="30">
        <f t="shared" ref="BF37:BG53" si="10">AX37+AZ37+BB37+BD37</f>
        <v>3000</v>
      </c>
      <c r="BG37" s="30">
        <f t="shared" si="10"/>
        <v>0</v>
      </c>
      <c r="BH37" s="30"/>
      <c r="BI37" s="432" t="s">
        <v>363</v>
      </c>
      <c r="BJ37" s="131" t="s">
        <v>74</v>
      </c>
      <c r="BK37" s="121"/>
      <c r="BL37" s="121"/>
      <c r="BM37" s="121"/>
      <c r="BN37" s="121"/>
      <c r="BO37" s="121"/>
      <c r="BP37" s="121"/>
      <c r="BQ37" s="121"/>
      <c r="BR37" s="121"/>
      <c r="BS37" s="30">
        <f t="shared" si="8"/>
        <v>9000</v>
      </c>
      <c r="BT37" s="30">
        <f t="shared" si="9"/>
        <v>10506</v>
      </c>
      <c r="BU37" s="453"/>
      <c r="BV37" s="114" t="s">
        <v>295</v>
      </c>
      <c r="BW37" s="41" t="s">
        <v>296</v>
      </c>
    </row>
    <row r="38" spans="1:75" ht="409.6" hidden="1" customHeight="1" x14ac:dyDescent="0.35">
      <c r="A38" s="453"/>
      <c r="B38" s="453"/>
      <c r="C38" s="453"/>
      <c r="D38" s="453"/>
      <c r="E38" s="453"/>
      <c r="F38" s="453"/>
      <c r="G38" s="453"/>
      <c r="H38" s="453"/>
      <c r="I38" s="453"/>
      <c r="J38" s="453"/>
      <c r="K38" s="453"/>
      <c r="L38" s="453"/>
      <c r="M38" s="453"/>
      <c r="N38" s="466"/>
      <c r="O38" s="466"/>
      <c r="P38" s="498"/>
      <c r="Q38" s="498"/>
      <c r="R38" s="560"/>
      <c r="S38" s="563"/>
      <c r="T38" s="114" t="s">
        <v>364</v>
      </c>
      <c r="U38" s="114" t="s">
        <v>79</v>
      </c>
      <c r="V38" s="120">
        <v>1</v>
      </c>
      <c r="W38" s="120">
        <v>1</v>
      </c>
      <c r="X38" s="115" t="s">
        <v>365</v>
      </c>
      <c r="Y38" s="115" t="s">
        <v>366</v>
      </c>
      <c r="Z38" s="32">
        <v>16</v>
      </c>
      <c r="AA38" s="33">
        <v>16</v>
      </c>
      <c r="AB38" s="32">
        <v>15</v>
      </c>
      <c r="AC38" s="32">
        <v>15</v>
      </c>
      <c r="AD38" s="32">
        <v>15</v>
      </c>
      <c r="AE38" s="32"/>
      <c r="AF38" s="32"/>
      <c r="AG38" s="142"/>
      <c r="AH38" s="142"/>
      <c r="AI38" s="32"/>
      <c r="AJ38" s="32">
        <v>25</v>
      </c>
      <c r="AK38" s="117">
        <v>0</v>
      </c>
      <c r="AL38" s="34" t="s">
        <v>367</v>
      </c>
      <c r="AM38" s="34" t="s">
        <v>220</v>
      </c>
      <c r="AN38" s="34" t="s">
        <v>368</v>
      </c>
      <c r="AO38" s="34" t="s">
        <v>357</v>
      </c>
      <c r="AP38" s="118" t="s">
        <v>369</v>
      </c>
      <c r="AQ38" s="118" t="s">
        <v>220</v>
      </c>
      <c r="AR38" s="119" t="s">
        <v>370</v>
      </c>
      <c r="AS38" s="119" t="s">
        <v>371</v>
      </c>
      <c r="AT38" s="119" t="s">
        <v>361</v>
      </c>
      <c r="AU38" s="116"/>
      <c r="AV38" s="145">
        <v>25</v>
      </c>
      <c r="AW38" s="32" t="s">
        <v>92</v>
      </c>
      <c r="AX38" s="32">
        <v>0</v>
      </c>
      <c r="AY38" s="32">
        <v>0</v>
      </c>
      <c r="AZ38" s="120">
        <v>10</v>
      </c>
      <c r="BA38" s="120"/>
      <c r="BB38" s="120">
        <v>10</v>
      </c>
      <c r="BC38" s="120"/>
      <c r="BD38" s="120">
        <v>5</v>
      </c>
      <c r="BE38" s="120"/>
      <c r="BF38" s="30">
        <f t="shared" si="10"/>
        <v>25</v>
      </c>
      <c r="BG38" s="30">
        <f t="shared" si="10"/>
        <v>0</v>
      </c>
      <c r="BH38" s="30"/>
      <c r="BI38" s="432" t="s">
        <v>372</v>
      </c>
      <c r="BJ38" s="131" t="s">
        <v>74</v>
      </c>
      <c r="BK38" s="121"/>
      <c r="BL38" s="121"/>
      <c r="BM38" s="121"/>
      <c r="BN38" s="121"/>
      <c r="BO38" s="121"/>
      <c r="BP38" s="121"/>
      <c r="BQ38" s="121"/>
      <c r="BR38" s="121"/>
      <c r="BS38" s="30">
        <f t="shared" si="8"/>
        <v>71</v>
      </c>
      <c r="BT38" s="30">
        <f t="shared" si="9"/>
        <v>56</v>
      </c>
      <c r="BU38" s="453"/>
      <c r="BV38" s="114" t="s">
        <v>295</v>
      </c>
      <c r="BW38" s="41" t="s">
        <v>296</v>
      </c>
    </row>
    <row r="39" spans="1:75" ht="224.5" hidden="1" customHeight="1" x14ac:dyDescent="0.35">
      <c r="A39" s="453"/>
      <c r="B39" s="453"/>
      <c r="C39" s="453"/>
      <c r="D39" s="453"/>
      <c r="E39" s="453"/>
      <c r="F39" s="453"/>
      <c r="G39" s="453"/>
      <c r="H39" s="453"/>
      <c r="I39" s="453"/>
      <c r="J39" s="453"/>
      <c r="K39" s="453"/>
      <c r="L39" s="453"/>
      <c r="M39" s="453"/>
      <c r="N39" s="466"/>
      <c r="O39" s="466"/>
      <c r="P39" s="498"/>
      <c r="Q39" s="498"/>
      <c r="R39" s="560"/>
      <c r="S39" s="563"/>
      <c r="T39" s="114" t="s">
        <v>373</v>
      </c>
      <c r="U39" s="114" t="s">
        <v>79</v>
      </c>
      <c r="V39" s="120">
        <v>347200</v>
      </c>
      <c r="W39" s="120">
        <v>347200</v>
      </c>
      <c r="X39" s="115" t="s">
        <v>374</v>
      </c>
      <c r="Y39" s="115" t="s">
        <v>375</v>
      </c>
      <c r="Z39" s="32">
        <v>20000</v>
      </c>
      <c r="AA39" s="33">
        <v>10309</v>
      </c>
      <c r="AB39" s="32">
        <v>16000</v>
      </c>
      <c r="AC39" s="32">
        <v>9295</v>
      </c>
      <c r="AD39" s="32">
        <v>16000</v>
      </c>
      <c r="AE39" s="32"/>
      <c r="AF39" s="32"/>
      <c r="AG39" s="142"/>
      <c r="AH39" s="142"/>
      <c r="AI39" s="32"/>
      <c r="AJ39" s="32">
        <v>62053</v>
      </c>
      <c r="AK39" s="117">
        <v>0</v>
      </c>
      <c r="AL39" s="34" t="s">
        <v>376</v>
      </c>
      <c r="AM39" s="34" t="s">
        <v>220</v>
      </c>
      <c r="AN39" s="34" t="s">
        <v>377</v>
      </c>
      <c r="AO39" s="34" t="s">
        <v>357</v>
      </c>
      <c r="AP39" s="118" t="s">
        <v>378</v>
      </c>
      <c r="AQ39" s="118" t="s">
        <v>220</v>
      </c>
      <c r="AR39" s="119" t="s">
        <v>379</v>
      </c>
      <c r="AS39" s="119" t="s">
        <v>380</v>
      </c>
      <c r="AT39" s="119" t="s">
        <v>361</v>
      </c>
      <c r="AU39" s="116"/>
      <c r="AV39" s="146">
        <v>10000</v>
      </c>
      <c r="AW39" s="32" t="s">
        <v>92</v>
      </c>
      <c r="AX39" s="32">
        <v>0</v>
      </c>
      <c r="AY39" s="32">
        <v>0</v>
      </c>
      <c r="AZ39" s="120">
        <v>0</v>
      </c>
      <c r="BA39" s="120"/>
      <c r="BB39" s="120">
        <v>2000</v>
      </c>
      <c r="BC39" s="120"/>
      <c r="BD39" s="120">
        <v>8000</v>
      </c>
      <c r="BE39" s="120"/>
      <c r="BF39" s="30">
        <f t="shared" si="10"/>
        <v>10000</v>
      </c>
      <c r="BG39" s="30">
        <f t="shared" si="10"/>
        <v>0</v>
      </c>
      <c r="BH39" s="30"/>
      <c r="BI39" s="432" t="s">
        <v>363</v>
      </c>
      <c r="BJ39" s="131" t="s">
        <v>74</v>
      </c>
      <c r="BK39" s="121"/>
      <c r="BL39" s="121"/>
      <c r="BM39" s="121"/>
      <c r="BN39" s="121"/>
      <c r="BO39" s="121"/>
      <c r="BP39" s="121"/>
      <c r="BQ39" s="121"/>
      <c r="BR39" s="121"/>
      <c r="BS39" s="30">
        <f t="shared" si="8"/>
        <v>62000</v>
      </c>
      <c r="BT39" s="30">
        <f t="shared" si="9"/>
        <v>81657</v>
      </c>
      <c r="BU39" s="453"/>
      <c r="BV39" s="114" t="s">
        <v>295</v>
      </c>
      <c r="BW39" s="41" t="s">
        <v>296</v>
      </c>
    </row>
    <row r="40" spans="1:75" ht="367.4" hidden="1" customHeight="1" x14ac:dyDescent="0.35">
      <c r="A40" s="453"/>
      <c r="B40" s="453"/>
      <c r="C40" s="453"/>
      <c r="D40" s="453"/>
      <c r="E40" s="453"/>
      <c r="F40" s="453"/>
      <c r="G40" s="453"/>
      <c r="H40" s="453"/>
      <c r="I40" s="453"/>
      <c r="J40" s="453"/>
      <c r="K40" s="453"/>
      <c r="L40" s="453"/>
      <c r="M40" s="453"/>
      <c r="N40" s="466"/>
      <c r="O40" s="466"/>
      <c r="P40" s="498"/>
      <c r="Q40" s="498"/>
      <c r="R40" s="560"/>
      <c r="S40" s="563"/>
      <c r="T40" s="114" t="s">
        <v>381</v>
      </c>
      <c r="U40" s="114" t="s">
        <v>79</v>
      </c>
      <c r="V40" s="120">
        <v>33942</v>
      </c>
      <c r="W40" s="120">
        <v>33942</v>
      </c>
      <c r="X40" s="115" t="s">
        <v>382</v>
      </c>
      <c r="Y40" s="115" t="s">
        <v>383</v>
      </c>
      <c r="Z40" s="32">
        <v>3000</v>
      </c>
      <c r="AA40" s="33">
        <v>3243</v>
      </c>
      <c r="AB40" s="32">
        <v>2550</v>
      </c>
      <c r="AC40" s="32">
        <v>3377</v>
      </c>
      <c r="AD40" s="32">
        <v>2550</v>
      </c>
      <c r="AE40" s="32"/>
      <c r="AF40" s="32"/>
      <c r="AG40" s="142"/>
      <c r="AH40" s="142"/>
      <c r="AI40" s="32"/>
      <c r="AJ40" s="32">
        <v>4772</v>
      </c>
      <c r="AK40" s="117">
        <v>0</v>
      </c>
      <c r="AL40" s="34" t="s">
        <v>384</v>
      </c>
      <c r="AM40" s="34" t="s">
        <v>220</v>
      </c>
      <c r="AN40" s="34" t="s">
        <v>385</v>
      </c>
      <c r="AO40" s="34" t="s">
        <v>357</v>
      </c>
      <c r="AP40" s="118" t="s">
        <v>378</v>
      </c>
      <c r="AQ40" s="118" t="s">
        <v>220</v>
      </c>
      <c r="AR40" s="119" t="s">
        <v>386</v>
      </c>
      <c r="AS40" s="119" t="s">
        <v>387</v>
      </c>
      <c r="AT40" s="119" t="s">
        <v>361</v>
      </c>
      <c r="AU40" s="116"/>
      <c r="AV40" s="146">
        <v>1300</v>
      </c>
      <c r="AW40" s="32" t="s">
        <v>122</v>
      </c>
      <c r="AX40" s="32"/>
      <c r="AY40" s="32"/>
      <c r="AZ40" s="120">
        <v>0</v>
      </c>
      <c r="BA40" s="120"/>
      <c r="BB40" s="120"/>
      <c r="BC40" s="120"/>
      <c r="BD40" s="120">
        <v>1300</v>
      </c>
      <c r="BE40" s="120"/>
      <c r="BF40" s="30">
        <f t="shared" si="10"/>
        <v>1300</v>
      </c>
      <c r="BG40" s="30">
        <f t="shared" si="10"/>
        <v>0</v>
      </c>
      <c r="BH40" s="30"/>
      <c r="BI40" s="32" t="s">
        <v>308</v>
      </c>
      <c r="BJ40" s="32" t="s">
        <v>74</v>
      </c>
      <c r="BK40" s="121"/>
      <c r="BL40" s="121"/>
      <c r="BM40" s="121"/>
      <c r="BN40" s="121"/>
      <c r="BO40" s="121"/>
      <c r="BP40" s="121"/>
      <c r="BQ40" s="121"/>
      <c r="BR40" s="121"/>
      <c r="BS40" s="30">
        <f t="shared" si="8"/>
        <v>9400</v>
      </c>
      <c r="BT40" s="30">
        <f t="shared" si="9"/>
        <v>11392</v>
      </c>
      <c r="BU40" s="453"/>
      <c r="BV40" s="114" t="s">
        <v>295</v>
      </c>
      <c r="BW40" s="41" t="s">
        <v>296</v>
      </c>
    </row>
    <row r="41" spans="1:75" ht="367.4" hidden="1" customHeight="1" x14ac:dyDescent="0.35">
      <c r="A41" s="453"/>
      <c r="B41" s="453"/>
      <c r="C41" s="453"/>
      <c r="D41" s="453"/>
      <c r="E41" s="453"/>
      <c r="F41" s="453"/>
      <c r="G41" s="453"/>
      <c r="H41" s="453"/>
      <c r="I41" s="453"/>
      <c r="J41" s="453"/>
      <c r="K41" s="453"/>
      <c r="L41" s="453"/>
      <c r="M41" s="453"/>
      <c r="N41" s="466"/>
      <c r="O41" s="466"/>
      <c r="P41" s="498"/>
      <c r="Q41" s="498"/>
      <c r="R41" s="560"/>
      <c r="S41" s="563"/>
      <c r="T41" s="114" t="s">
        <v>388</v>
      </c>
      <c r="U41" s="114" t="s">
        <v>79</v>
      </c>
      <c r="V41" s="120">
        <v>700</v>
      </c>
      <c r="W41" s="120">
        <v>0</v>
      </c>
      <c r="X41" s="115" t="s">
        <v>389</v>
      </c>
      <c r="Y41" s="115" t="s">
        <v>390</v>
      </c>
      <c r="Z41" s="32">
        <v>0</v>
      </c>
      <c r="AA41" s="33">
        <v>0</v>
      </c>
      <c r="AB41" s="32">
        <v>0</v>
      </c>
      <c r="AC41" s="32">
        <v>0</v>
      </c>
      <c r="AD41" s="32">
        <v>0</v>
      </c>
      <c r="AE41" s="32"/>
      <c r="AF41" s="32"/>
      <c r="AG41" s="32"/>
      <c r="AH41" s="32"/>
      <c r="AI41" s="32"/>
      <c r="AJ41" s="32">
        <v>0</v>
      </c>
      <c r="AK41" s="32">
        <v>0</v>
      </c>
      <c r="AL41" s="34"/>
      <c r="AM41" s="34"/>
      <c r="AN41" s="34"/>
      <c r="AO41" s="34"/>
      <c r="AP41" s="118"/>
      <c r="AQ41" s="118"/>
      <c r="AR41" s="119"/>
      <c r="AS41" s="119"/>
      <c r="AT41" s="119"/>
      <c r="AU41" s="116"/>
      <c r="AV41" s="145">
        <v>800</v>
      </c>
      <c r="AW41" s="32" t="s">
        <v>307</v>
      </c>
      <c r="AX41" s="32"/>
      <c r="AY41" s="32"/>
      <c r="AZ41" s="120">
        <v>300</v>
      </c>
      <c r="BA41" s="120"/>
      <c r="BB41" s="120"/>
      <c r="BC41" s="120"/>
      <c r="BD41" s="120">
        <v>500</v>
      </c>
      <c r="BE41" s="120"/>
      <c r="BF41" s="30">
        <f t="shared" si="10"/>
        <v>800</v>
      </c>
      <c r="BG41" s="30">
        <f t="shared" si="10"/>
        <v>0</v>
      </c>
      <c r="BH41" s="30"/>
      <c r="BI41" s="32" t="s">
        <v>308</v>
      </c>
      <c r="BJ41" s="32" t="s">
        <v>74</v>
      </c>
      <c r="BK41" s="121"/>
      <c r="BL41" s="121"/>
      <c r="BM41" s="121"/>
      <c r="BN41" s="121"/>
      <c r="BO41" s="121"/>
      <c r="BP41" s="121"/>
      <c r="BQ41" s="121"/>
      <c r="BR41" s="121"/>
      <c r="BS41" s="30">
        <f t="shared" si="8"/>
        <v>800</v>
      </c>
      <c r="BT41" s="30">
        <f t="shared" si="9"/>
        <v>0</v>
      </c>
      <c r="BU41" s="453"/>
      <c r="BV41" s="114" t="s">
        <v>295</v>
      </c>
      <c r="BW41" s="41" t="s">
        <v>296</v>
      </c>
    </row>
    <row r="42" spans="1:75" ht="367.4" hidden="1" customHeight="1" x14ac:dyDescent="0.35">
      <c r="A42" s="453"/>
      <c r="B42" s="453"/>
      <c r="C42" s="453"/>
      <c r="D42" s="453"/>
      <c r="E42" s="453"/>
      <c r="F42" s="453"/>
      <c r="G42" s="453"/>
      <c r="H42" s="453"/>
      <c r="I42" s="453"/>
      <c r="J42" s="453"/>
      <c r="K42" s="453"/>
      <c r="L42" s="453"/>
      <c r="M42" s="453"/>
      <c r="N42" s="466"/>
      <c r="O42" s="466"/>
      <c r="P42" s="498"/>
      <c r="Q42" s="498"/>
      <c r="R42" s="560"/>
      <c r="S42" s="563"/>
      <c r="T42" s="114" t="s">
        <v>391</v>
      </c>
      <c r="U42" s="114" t="s">
        <v>79</v>
      </c>
      <c r="V42" s="120">
        <v>600</v>
      </c>
      <c r="W42" s="120">
        <v>0</v>
      </c>
      <c r="X42" s="115" t="s">
        <v>392</v>
      </c>
      <c r="Y42" s="115" t="s">
        <v>393</v>
      </c>
      <c r="Z42" s="32">
        <v>0</v>
      </c>
      <c r="AA42" s="33">
        <v>0</v>
      </c>
      <c r="AB42" s="32">
        <v>0</v>
      </c>
      <c r="AC42" s="32">
        <v>0</v>
      </c>
      <c r="AD42" s="32">
        <v>0</v>
      </c>
      <c r="AE42" s="32"/>
      <c r="AF42" s="32"/>
      <c r="AG42" s="32"/>
      <c r="AH42" s="32"/>
      <c r="AI42" s="32"/>
      <c r="AJ42" s="32">
        <v>0</v>
      </c>
      <c r="AK42" s="32">
        <v>0</v>
      </c>
      <c r="AL42" s="34"/>
      <c r="AM42" s="34"/>
      <c r="AN42" s="34"/>
      <c r="AO42" s="34"/>
      <c r="AP42" s="118"/>
      <c r="AQ42" s="118"/>
      <c r="AR42" s="119"/>
      <c r="AS42" s="119"/>
      <c r="AT42" s="119"/>
      <c r="AU42" s="116"/>
      <c r="AV42" s="145">
        <v>700</v>
      </c>
      <c r="AW42" s="32" t="s">
        <v>307</v>
      </c>
      <c r="AX42" s="32"/>
      <c r="AY42" s="32"/>
      <c r="AZ42" s="120">
        <v>300</v>
      </c>
      <c r="BA42" s="120"/>
      <c r="BB42" s="120"/>
      <c r="BC42" s="120"/>
      <c r="BD42" s="120">
        <v>400</v>
      </c>
      <c r="BE42" s="120"/>
      <c r="BF42" s="30">
        <f t="shared" si="10"/>
        <v>700</v>
      </c>
      <c r="BG42" s="30">
        <f t="shared" si="10"/>
        <v>0</v>
      </c>
      <c r="BH42" s="30"/>
      <c r="BI42" s="32" t="s">
        <v>308</v>
      </c>
      <c r="BJ42" s="32" t="s">
        <v>74</v>
      </c>
      <c r="BK42" s="121"/>
      <c r="BL42" s="121"/>
      <c r="BM42" s="121"/>
      <c r="BN42" s="121"/>
      <c r="BO42" s="121"/>
      <c r="BP42" s="121"/>
      <c r="BQ42" s="121"/>
      <c r="BR42" s="121"/>
      <c r="BS42" s="30">
        <f t="shared" si="8"/>
        <v>700</v>
      </c>
      <c r="BT42" s="30">
        <f t="shared" si="9"/>
        <v>0</v>
      </c>
      <c r="BU42" s="453"/>
      <c r="BV42" s="114" t="s">
        <v>295</v>
      </c>
      <c r="BW42" s="41" t="s">
        <v>296</v>
      </c>
    </row>
    <row r="43" spans="1:75" ht="367.4" hidden="1" customHeight="1" x14ac:dyDescent="0.35">
      <c r="A43" s="453"/>
      <c r="B43" s="453"/>
      <c r="C43" s="453"/>
      <c r="D43" s="453"/>
      <c r="E43" s="453"/>
      <c r="F43" s="453"/>
      <c r="G43" s="453"/>
      <c r="H43" s="453"/>
      <c r="I43" s="453"/>
      <c r="J43" s="453"/>
      <c r="K43" s="453"/>
      <c r="L43" s="453"/>
      <c r="M43" s="453"/>
      <c r="N43" s="466"/>
      <c r="O43" s="466"/>
      <c r="P43" s="498"/>
      <c r="Q43" s="498"/>
      <c r="R43" s="560"/>
      <c r="S43" s="564"/>
      <c r="T43" s="114" t="s">
        <v>394</v>
      </c>
      <c r="U43" s="114" t="s">
        <v>79</v>
      </c>
      <c r="V43" s="120">
        <v>0</v>
      </c>
      <c r="W43" s="120">
        <v>0</v>
      </c>
      <c r="X43" s="115" t="s">
        <v>395</v>
      </c>
      <c r="Y43" s="115" t="s">
        <v>396</v>
      </c>
      <c r="Z43" s="32">
        <v>0</v>
      </c>
      <c r="AA43" s="33">
        <v>0</v>
      </c>
      <c r="AB43" s="32">
        <v>0</v>
      </c>
      <c r="AC43" s="32">
        <v>0</v>
      </c>
      <c r="AD43" s="32">
        <v>0</v>
      </c>
      <c r="AE43" s="32"/>
      <c r="AF43" s="32"/>
      <c r="AG43" s="32"/>
      <c r="AH43" s="32"/>
      <c r="AI43" s="32"/>
      <c r="AJ43" s="32">
        <v>0</v>
      </c>
      <c r="AK43" s="32">
        <v>0</v>
      </c>
      <c r="AL43" s="34"/>
      <c r="AM43" s="34"/>
      <c r="AN43" s="34"/>
      <c r="AO43" s="34"/>
      <c r="AP43" s="118"/>
      <c r="AQ43" s="118"/>
      <c r="AR43" s="119"/>
      <c r="AS43" s="119"/>
      <c r="AT43" s="119"/>
      <c r="AU43" s="116"/>
      <c r="AV43" s="37">
        <v>1</v>
      </c>
      <c r="AW43" s="32" t="s">
        <v>122</v>
      </c>
      <c r="AX43" s="32">
        <v>0</v>
      </c>
      <c r="AY43" s="32"/>
      <c r="AZ43" s="120">
        <v>0</v>
      </c>
      <c r="BA43" s="120"/>
      <c r="BB43" s="120"/>
      <c r="BC43" s="120"/>
      <c r="BD43" s="120">
        <v>1</v>
      </c>
      <c r="BE43" s="120"/>
      <c r="BF43" s="30">
        <f t="shared" si="10"/>
        <v>1</v>
      </c>
      <c r="BG43" s="30">
        <f t="shared" si="10"/>
        <v>0</v>
      </c>
      <c r="BH43" s="30"/>
      <c r="BI43" s="32" t="s">
        <v>294</v>
      </c>
      <c r="BJ43" s="32" t="s">
        <v>74</v>
      </c>
      <c r="BK43" s="121"/>
      <c r="BL43" s="121"/>
      <c r="BM43" s="121"/>
      <c r="BN43" s="121"/>
      <c r="BO43" s="121"/>
      <c r="BP43" s="121"/>
      <c r="BQ43" s="121"/>
      <c r="BR43" s="121"/>
      <c r="BS43" s="30">
        <f t="shared" si="8"/>
        <v>1</v>
      </c>
      <c r="BT43" s="30">
        <f t="shared" si="9"/>
        <v>0</v>
      </c>
      <c r="BU43" s="453"/>
      <c r="BV43" s="114" t="s">
        <v>295</v>
      </c>
      <c r="BW43" s="41" t="s">
        <v>296</v>
      </c>
    </row>
    <row r="44" spans="1:75" ht="177.65" hidden="1" customHeight="1" x14ac:dyDescent="0.35">
      <c r="A44" s="453"/>
      <c r="B44" s="453"/>
      <c r="C44" s="453"/>
      <c r="D44" s="453"/>
      <c r="E44" s="453"/>
      <c r="F44" s="453"/>
      <c r="G44" s="453"/>
      <c r="H44" s="453"/>
      <c r="I44" s="453"/>
      <c r="J44" s="453"/>
      <c r="K44" s="453"/>
      <c r="L44" s="453"/>
      <c r="M44" s="453"/>
      <c r="N44" s="466"/>
      <c r="O44" s="466"/>
      <c r="P44" s="498"/>
      <c r="Q44" s="498"/>
      <c r="R44" s="560"/>
      <c r="S44" s="565" t="s">
        <v>397</v>
      </c>
      <c r="T44" s="50" t="s">
        <v>398</v>
      </c>
      <c r="U44" s="120" t="s">
        <v>79</v>
      </c>
      <c r="V44" s="99">
        <v>30000</v>
      </c>
      <c r="W44" s="99">
        <v>30000</v>
      </c>
      <c r="X44" s="115" t="s">
        <v>399</v>
      </c>
      <c r="Y44" s="115" t="s">
        <v>400</v>
      </c>
      <c r="Z44" s="100">
        <v>17750</v>
      </c>
      <c r="AA44" s="33">
        <v>40444</v>
      </c>
      <c r="AB44" s="100">
        <v>42000</v>
      </c>
      <c r="AC44" s="100">
        <v>48057</v>
      </c>
      <c r="AD44" s="32">
        <v>24159</v>
      </c>
      <c r="AE44" s="100"/>
      <c r="AF44" s="100"/>
      <c r="AG44" s="153"/>
      <c r="AH44" s="153"/>
      <c r="AI44" s="32"/>
      <c r="AJ44" s="100">
        <v>9524</v>
      </c>
      <c r="AK44" s="148">
        <v>2676</v>
      </c>
      <c r="AL44" s="34" t="s">
        <v>401</v>
      </c>
      <c r="AM44" s="34" t="s">
        <v>220</v>
      </c>
      <c r="AN44" s="34" t="s">
        <v>402</v>
      </c>
      <c r="AO44" s="34" t="s">
        <v>220</v>
      </c>
      <c r="AP44" s="149" t="s">
        <v>403</v>
      </c>
      <c r="AQ44" s="149" t="s">
        <v>220</v>
      </c>
      <c r="AR44" s="119" t="s">
        <v>404</v>
      </c>
      <c r="AS44" s="119" t="s">
        <v>405</v>
      </c>
      <c r="AT44" s="119" t="s">
        <v>406</v>
      </c>
      <c r="AU44" s="101"/>
      <c r="AV44" s="62">
        <v>10000</v>
      </c>
      <c r="AW44" s="32" t="s">
        <v>307</v>
      </c>
      <c r="AX44" s="100">
        <v>0</v>
      </c>
      <c r="AY44" s="100"/>
      <c r="AZ44" s="99">
        <v>1500</v>
      </c>
      <c r="BA44" s="99"/>
      <c r="BB44" s="99">
        <v>0</v>
      </c>
      <c r="BC44" s="99"/>
      <c r="BD44" s="99">
        <v>8500</v>
      </c>
      <c r="BE44" s="99"/>
      <c r="BF44" s="30">
        <f t="shared" si="10"/>
        <v>10000</v>
      </c>
      <c r="BG44" s="30">
        <f t="shared" si="10"/>
        <v>0</v>
      </c>
      <c r="BH44" s="30"/>
      <c r="BI44" s="32" t="s">
        <v>308</v>
      </c>
      <c r="BJ44" s="32" t="s">
        <v>74</v>
      </c>
      <c r="BK44" s="150"/>
      <c r="BL44" s="150"/>
      <c r="BM44" s="150"/>
      <c r="BN44" s="150"/>
      <c r="BO44" s="150"/>
      <c r="BP44" s="150"/>
      <c r="BQ44" s="150"/>
      <c r="BR44" s="150"/>
      <c r="BS44" s="30">
        <f t="shared" si="8"/>
        <v>93909</v>
      </c>
      <c r="BT44" s="30">
        <f t="shared" si="9"/>
        <v>98025</v>
      </c>
      <c r="BU44" s="453"/>
      <c r="BV44" s="114" t="s">
        <v>295</v>
      </c>
      <c r="BW44" s="41" t="s">
        <v>296</v>
      </c>
    </row>
    <row r="45" spans="1:75" ht="177.65" hidden="1" customHeight="1" x14ac:dyDescent="0.35">
      <c r="A45" s="453"/>
      <c r="B45" s="453"/>
      <c r="C45" s="453"/>
      <c r="D45" s="453"/>
      <c r="E45" s="453"/>
      <c r="F45" s="453"/>
      <c r="G45" s="453"/>
      <c r="H45" s="453"/>
      <c r="I45" s="453"/>
      <c r="J45" s="453"/>
      <c r="K45" s="453"/>
      <c r="L45" s="453"/>
      <c r="M45" s="453"/>
      <c r="N45" s="466"/>
      <c r="O45" s="466"/>
      <c r="P45" s="498"/>
      <c r="Q45" s="498"/>
      <c r="R45" s="560"/>
      <c r="S45" s="566"/>
      <c r="T45" s="59" t="s">
        <v>407</v>
      </c>
      <c r="U45" s="122" t="s">
        <v>79</v>
      </c>
      <c r="V45" s="148">
        <v>30000</v>
      </c>
      <c r="W45" s="148">
        <v>30000</v>
      </c>
      <c r="X45" s="125" t="s">
        <v>399</v>
      </c>
      <c r="Y45" s="125" t="s">
        <v>400</v>
      </c>
      <c r="Z45" s="57">
        <v>0</v>
      </c>
      <c r="AA45" s="58">
        <v>0</v>
      </c>
      <c r="AB45" s="57">
        <v>0</v>
      </c>
      <c r="AC45" s="57">
        <v>0</v>
      </c>
      <c r="AD45" s="32">
        <v>0</v>
      </c>
      <c r="AE45" s="32"/>
      <c r="AF45" s="32"/>
      <c r="AG45" s="32"/>
      <c r="AH45" s="32"/>
      <c r="AI45" s="32"/>
      <c r="AJ45" s="32">
        <v>0</v>
      </c>
      <c r="AK45" s="148">
        <v>2676</v>
      </c>
      <c r="AL45" s="34"/>
      <c r="AM45" s="34"/>
      <c r="AN45" s="34"/>
      <c r="AO45" s="34"/>
      <c r="AP45" s="149"/>
      <c r="AQ45" s="149"/>
      <c r="AR45" s="48" t="s">
        <v>74</v>
      </c>
      <c r="AS45" s="48" t="s">
        <v>74</v>
      </c>
      <c r="AT45" s="48" t="s">
        <v>74</v>
      </c>
      <c r="AU45" s="48" t="s">
        <v>74</v>
      </c>
      <c r="AV45" s="48">
        <v>2676</v>
      </c>
      <c r="AW45" s="32" t="s">
        <v>307</v>
      </c>
      <c r="AX45" s="100"/>
      <c r="AY45" s="100"/>
      <c r="AZ45" s="148">
        <v>1338</v>
      </c>
      <c r="BA45" s="148"/>
      <c r="BB45" s="148"/>
      <c r="BC45" s="148"/>
      <c r="BD45" s="148">
        <v>1338</v>
      </c>
      <c r="BE45" s="148"/>
      <c r="BF45" s="48">
        <f t="shared" si="10"/>
        <v>2676</v>
      </c>
      <c r="BG45" s="48">
        <f t="shared" si="10"/>
        <v>0</v>
      </c>
      <c r="BH45" s="48"/>
      <c r="BI45" s="32" t="s">
        <v>308</v>
      </c>
      <c r="BJ45" s="32" t="s">
        <v>74</v>
      </c>
      <c r="BK45" s="150"/>
      <c r="BL45" s="150"/>
      <c r="BM45" s="150"/>
      <c r="BN45" s="150"/>
      <c r="BO45" s="150"/>
      <c r="BP45" s="150"/>
      <c r="BQ45" s="150"/>
      <c r="BR45" s="150"/>
      <c r="BS45" s="48"/>
      <c r="BT45" s="48">
        <f>BG45</f>
        <v>0</v>
      </c>
      <c r="BU45" s="453"/>
      <c r="BV45" s="114" t="s">
        <v>295</v>
      </c>
      <c r="BW45" s="41" t="s">
        <v>296</v>
      </c>
    </row>
    <row r="46" spans="1:75" ht="326.5" hidden="1" customHeight="1" x14ac:dyDescent="0.35">
      <c r="A46" s="453"/>
      <c r="B46" s="453"/>
      <c r="C46" s="453"/>
      <c r="D46" s="453"/>
      <c r="E46" s="453"/>
      <c r="F46" s="453"/>
      <c r="G46" s="453"/>
      <c r="H46" s="453"/>
      <c r="I46" s="453"/>
      <c r="J46" s="453"/>
      <c r="K46" s="453"/>
      <c r="L46" s="453"/>
      <c r="M46" s="453"/>
      <c r="N46" s="466"/>
      <c r="O46" s="466"/>
      <c r="P46" s="498"/>
      <c r="Q46" s="498"/>
      <c r="R46" s="560"/>
      <c r="S46" s="566"/>
      <c r="T46" s="82" t="s">
        <v>408</v>
      </c>
      <c r="U46" s="120" t="s">
        <v>79</v>
      </c>
      <c r="V46" s="99">
        <v>946</v>
      </c>
      <c r="W46" s="99">
        <v>946</v>
      </c>
      <c r="X46" s="115" t="s">
        <v>409</v>
      </c>
      <c r="Y46" s="115" t="s">
        <v>410</v>
      </c>
      <c r="Z46" s="100">
        <v>120</v>
      </c>
      <c r="AA46" s="33">
        <v>133.94999999999999</v>
      </c>
      <c r="AB46" s="100">
        <v>117</v>
      </c>
      <c r="AC46" s="100">
        <v>122.03</v>
      </c>
      <c r="AD46" s="32">
        <v>107</v>
      </c>
      <c r="AE46" s="417"/>
      <c r="AF46" s="417"/>
      <c r="AG46" s="100"/>
      <c r="AH46" s="100"/>
      <c r="AI46" s="32"/>
      <c r="AJ46" s="100">
        <v>107</v>
      </c>
      <c r="AK46" s="147">
        <v>0</v>
      </c>
      <c r="AL46" s="34" t="s">
        <v>411</v>
      </c>
      <c r="AM46" s="34" t="s">
        <v>220</v>
      </c>
      <c r="AN46" s="34" t="s">
        <v>412</v>
      </c>
      <c r="AO46" s="34" t="s">
        <v>220</v>
      </c>
      <c r="AP46" s="149" t="s">
        <v>413</v>
      </c>
      <c r="AQ46" s="149" t="s">
        <v>220</v>
      </c>
      <c r="AR46" s="119" t="s">
        <v>414</v>
      </c>
      <c r="AS46" s="119" t="s">
        <v>415</v>
      </c>
      <c r="AT46" s="119">
        <v>0</v>
      </c>
      <c r="AU46" s="101"/>
      <c r="AV46" s="62">
        <v>40</v>
      </c>
      <c r="AW46" s="32" t="s">
        <v>92</v>
      </c>
      <c r="AX46" s="100">
        <v>0</v>
      </c>
      <c r="AY46" s="100">
        <v>0</v>
      </c>
      <c r="AZ46" s="99">
        <v>15</v>
      </c>
      <c r="BA46" s="99"/>
      <c r="BB46" s="99">
        <v>25</v>
      </c>
      <c r="BC46" s="99"/>
      <c r="BD46" s="99">
        <v>0</v>
      </c>
      <c r="BE46" s="99"/>
      <c r="BF46" s="30">
        <f t="shared" si="10"/>
        <v>40</v>
      </c>
      <c r="BG46" s="30">
        <f t="shared" si="10"/>
        <v>0</v>
      </c>
      <c r="BH46" s="30"/>
      <c r="BI46" s="433" t="s">
        <v>416</v>
      </c>
      <c r="BJ46" s="433" t="s">
        <v>416</v>
      </c>
      <c r="BK46" s="150"/>
      <c r="BL46" s="150"/>
      <c r="BM46" s="150"/>
      <c r="BN46" s="150"/>
      <c r="BO46" s="150"/>
      <c r="BP46" s="150"/>
      <c r="BQ46" s="150"/>
      <c r="BR46" s="150"/>
      <c r="BS46" s="30">
        <f t="shared" si="8"/>
        <v>384</v>
      </c>
      <c r="BT46" s="30">
        <f t="shared" si="9"/>
        <v>362.98</v>
      </c>
      <c r="BU46" s="453"/>
      <c r="BV46" s="114" t="s">
        <v>295</v>
      </c>
      <c r="BW46" s="41" t="s">
        <v>296</v>
      </c>
    </row>
    <row r="47" spans="1:75" ht="367.4" hidden="1" customHeight="1" x14ac:dyDescent="0.35">
      <c r="A47" s="453"/>
      <c r="B47" s="453"/>
      <c r="C47" s="453"/>
      <c r="D47" s="453"/>
      <c r="E47" s="453"/>
      <c r="F47" s="453"/>
      <c r="G47" s="453"/>
      <c r="H47" s="453"/>
      <c r="I47" s="453"/>
      <c r="J47" s="453"/>
      <c r="K47" s="453"/>
      <c r="L47" s="453"/>
      <c r="M47" s="453"/>
      <c r="N47" s="466"/>
      <c r="O47" s="466"/>
      <c r="P47" s="498"/>
      <c r="Q47" s="498"/>
      <c r="R47" s="560"/>
      <c r="S47" s="566"/>
      <c r="T47" s="82" t="s">
        <v>417</v>
      </c>
      <c r="U47" s="120" t="s">
        <v>79</v>
      </c>
      <c r="V47" s="99">
        <v>8686</v>
      </c>
      <c r="W47" s="99">
        <v>8686</v>
      </c>
      <c r="X47" s="115" t="s">
        <v>418</v>
      </c>
      <c r="Y47" s="115" t="s">
        <v>419</v>
      </c>
      <c r="Z47" s="100">
        <v>1000</v>
      </c>
      <c r="AA47" s="33">
        <v>1000</v>
      </c>
      <c r="AB47" s="100">
        <v>500</v>
      </c>
      <c r="AC47" s="100">
        <v>1100</v>
      </c>
      <c r="AD47" s="32">
        <v>500</v>
      </c>
      <c r="AE47" s="100"/>
      <c r="AF47" s="100"/>
      <c r="AG47" s="153"/>
      <c r="AH47" s="153"/>
      <c r="AI47" s="32"/>
      <c r="AJ47" s="100">
        <v>500</v>
      </c>
      <c r="AK47" s="147">
        <v>0</v>
      </c>
      <c r="AL47" s="34" t="s">
        <v>420</v>
      </c>
      <c r="AM47" s="34" t="s">
        <v>220</v>
      </c>
      <c r="AN47" s="34" t="s">
        <v>421</v>
      </c>
      <c r="AO47" s="34" t="s">
        <v>220</v>
      </c>
      <c r="AP47" s="149" t="s">
        <v>422</v>
      </c>
      <c r="AQ47" s="149" t="s">
        <v>220</v>
      </c>
      <c r="AR47" s="119" t="s">
        <v>423</v>
      </c>
      <c r="AS47" s="119" t="s">
        <v>424</v>
      </c>
      <c r="AT47" s="119">
        <v>0</v>
      </c>
      <c r="AU47" s="101"/>
      <c r="AV47" s="62">
        <v>600</v>
      </c>
      <c r="AW47" s="32" t="s">
        <v>92</v>
      </c>
      <c r="AX47" s="100">
        <v>0</v>
      </c>
      <c r="AY47" s="100">
        <v>0</v>
      </c>
      <c r="AZ47" s="99">
        <v>100</v>
      </c>
      <c r="BA47" s="99"/>
      <c r="BB47" s="99">
        <v>300</v>
      </c>
      <c r="BC47" s="99"/>
      <c r="BD47" s="99">
        <v>200</v>
      </c>
      <c r="BE47" s="99"/>
      <c r="BF47" s="30">
        <f t="shared" si="10"/>
        <v>600</v>
      </c>
      <c r="BG47" s="30">
        <f t="shared" si="10"/>
        <v>0</v>
      </c>
      <c r="BH47" s="30"/>
      <c r="BI47" s="433" t="s">
        <v>425</v>
      </c>
      <c r="BJ47" s="433" t="s">
        <v>425</v>
      </c>
      <c r="BK47" s="150"/>
      <c r="BL47" s="150"/>
      <c r="BM47" s="150"/>
      <c r="BN47" s="150"/>
      <c r="BO47" s="150"/>
      <c r="BP47" s="150"/>
      <c r="BQ47" s="150"/>
      <c r="BR47" s="150"/>
      <c r="BS47" s="30">
        <f t="shared" si="8"/>
        <v>2600</v>
      </c>
      <c r="BT47" s="30">
        <f t="shared" si="9"/>
        <v>2600</v>
      </c>
      <c r="BU47" s="453"/>
      <c r="BV47" s="114" t="s">
        <v>295</v>
      </c>
      <c r="BW47" s="41" t="s">
        <v>296</v>
      </c>
    </row>
    <row r="48" spans="1:75" ht="409.6" hidden="1" customHeight="1" x14ac:dyDescent="0.35">
      <c r="A48" s="453"/>
      <c r="B48" s="453"/>
      <c r="C48" s="453"/>
      <c r="D48" s="453"/>
      <c r="E48" s="453"/>
      <c r="F48" s="453"/>
      <c r="G48" s="453"/>
      <c r="H48" s="453"/>
      <c r="I48" s="453"/>
      <c r="J48" s="453"/>
      <c r="K48" s="453"/>
      <c r="L48" s="453"/>
      <c r="M48" s="453"/>
      <c r="N48" s="466"/>
      <c r="O48" s="466"/>
      <c r="P48" s="498"/>
      <c r="Q48" s="498"/>
      <c r="R48" s="560"/>
      <c r="S48" s="566"/>
      <c r="T48" s="82" t="s">
        <v>426</v>
      </c>
      <c r="U48" s="120" t="s">
        <v>79</v>
      </c>
      <c r="V48" s="99">
        <v>1000</v>
      </c>
      <c r="W48" s="99">
        <v>1000</v>
      </c>
      <c r="X48" s="115" t="s">
        <v>427</v>
      </c>
      <c r="Y48" s="115" t="s">
        <v>428</v>
      </c>
      <c r="Z48" s="100">
        <v>2000</v>
      </c>
      <c r="AA48" s="33">
        <v>3847</v>
      </c>
      <c r="AB48" s="100">
        <v>2700</v>
      </c>
      <c r="AC48" s="100">
        <v>2874</v>
      </c>
      <c r="AD48" s="32">
        <v>2500</v>
      </c>
      <c r="AE48" s="100"/>
      <c r="AF48" s="100"/>
      <c r="AG48" s="153"/>
      <c r="AH48" s="153"/>
      <c r="AI48" s="32"/>
      <c r="AJ48" s="100">
        <v>2825</v>
      </c>
      <c r="AK48" s="147">
        <v>0</v>
      </c>
      <c r="AL48" s="34" t="s">
        <v>429</v>
      </c>
      <c r="AM48" s="34" t="s">
        <v>220</v>
      </c>
      <c r="AN48" s="34" t="s">
        <v>430</v>
      </c>
      <c r="AO48" s="34" t="s">
        <v>220</v>
      </c>
      <c r="AP48" s="149" t="s">
        <v>431</v>
      </c>
      <c r="AQ48" s="149" t="s">
        <v>220</v>
      </c>
      <c r="AR48" s="119" t="s">
        <v>432</v>
      </c>
      <c r="AS48" s="119" t="s">
        <v>433</v>
      </c>
      <c r="AT48" s="119">
        <v>0</v>
      </c>
      <c r="AU48" s="101"/>
      <c r="AV48" s="62">
        <v>2200</v>
      </c>
      <c r="AW48" s="32" t="s">
        <v>92</v>
      </c>
      <c r="AX48" s="100">
        <v>0</v>
      </c>
      <c r="AY48" s="100">
        <v>0</v>
      </c>
      <c r="AZ48" s="99">
        <v>360</v>
      </c>
      <c r="BA48" s="99"/>
      <c r="BB48" s="99">
        <v>1110</v>
      </c>
      <c r="BC48" s="99"/>
      <c r="BD48" s="99">
        <v>730</v>
      </c>
      <c r="BE48" s="99"/>
      <c r="BF48" s="30">
        <f t="shared" si="10"/>
        <v>2200</v>
      </c>
      <c r="BG48" s="30">
        <f t="shared" si="10"/>
        <v>0</v>
      </c>
      <c r="BH48" s="30"/>
      <c r="BI48" s="433" t="s">
        <v>434</v>
      </c>
      <c r="BJ48" s="433" t="s">
        <v>434</v>
      </c>
      <c r="BK48" s="150"/>
      <c r="BL48" s="150"/>
      <c r="BM48" s="150"/>
      <c r="BN48" s="150"/>
      <c r="BO48" s="150"/>
      <c r="BP48" s="150"/>
      <c r="BQ48" s="150"/>
      <c r="BR48" s="150"/>
      <c r="BS48" s="30">
        <f t="shared" si="8"/>
        <v>9400</v>
      </c>
      <c r="BT48" s="30">
        <f t="shared" si="9"/>
        <v>9546</v>
      </c>
      <c r="BU48" s="453"/>
      <c r="BV48" s="114" t="s">
        <v>295</v>
      </c>
      <c r="BW48" s="41" t="s">
        <v>296</v>
      </c>
    </row>
    <row r="49" spans="1:75" ht="178.4" hidden="1" customHeight="1" x14ac:dyDescent="0.35">
      <c r="A49" s="453"/>
      <c r="B49" s="453"/>
      <c r="C49" s="453"/>
      <c r="D49" s="453"/>
      <c r="E49" s="453"/>
      <c r="F49" s="453"/>
      <c r="G49" s="453"/>
      <c r="H49" s="453"/>
      <c r="I49" s="453"/>
      <c r="J49" s="453"/>
      <c r="K49" s="453"/>
      <c r="L49" s="453"/>
      <c r="M49" s="453"/>
      <c r="N49" s="466"/>
      <c r="O49" s="466"/>
      <c r="P49" s="498"/>
      <c r="Q49" s="498"/>
      <c r="R49" s="560"/>
      <c r="S49" s="566"/>
      <c r="T49" s="82" t="s">
        <v>435</v>
      </c>
      <c r="U49" s="120" t="s">
        <v>79</v>
      </c>
      <c r="V49" s="99">
        <v>4</v>
      </c>
      <c r="W49" s="99">
        <v>4</v>
      </c>
      <c r="X49" s="115" t="s">
        <v>436</v>
      </c>
      <c r="Y49" s="115" t="s">
        <v>437</v>
      </c>
      <c r="Z49" s="100">
        <v>4</v>
      </c>
      <c r="AA49" s="33">
        <v>4</v>
      </c>
      <c r="AB49" s="100">
        <v>6</v>
      </c>
      <c r="AC49" s="100">
        <v>6</v>
      </c>
      <c r="AD49" s="32">
        <v>6</v>
      </c>
      <c r="AE49" s="100"/>
      <c r="AF49" s="100"/>
      <c r="AG49" s="153"/>
      <c r="AH49" s="153"/>
      <c r="AI49" s="32"/>
      <c r="AJ49" s="100">
        <v>6</v>
      </c>
      <c r="AK49" s="147">
        <v>0</v>
      </c>
      <c r="AL49" s="34" t="s">
        <v>438</v>
      </c>
      <c r="AM49" s="34" t="s">
        <v>220</v>
      </c>
      <c r="AN49" s="34" t="s">
        <v>439</v>
      </c>
      <c r="AO49" s="34" t="s">
        <v>220</v>
      </c>
      <c r="AP49" s="149" t="s">
        <v>440</v>
      </c>
      <c r="AQ49" s="149" t="s">
        <v>220</v>
      </c>
      <c r="AR49" s="119" t="s">
        <v>441</v>
      </c>
      <c r="AS49" s="119" t="s">
        <v>442</v>
      </c>
      <c r="AT49" s="119">
        <v>0</v>
      </c>
      <c r="AU49" s="101"/>
      <c r="AV49" s="62">
        <v>6</v>
      </c>
      <c r="AW49" s="32" t="s">
        <v>92</v>
      </c>
      <c r="AX49" s="100">
        <v>0</v>
      </c>
      <c r="AY49" s="100">
        <v>0</v>
      </c>
      <c r="AZ49" s="99">
        <v>1</v>
      </c>
      <c r="BA49" s="99"/>
      <c r="BB49" s="99">
        <v>3</v>
      </c>
      <c r="BC49" s="99"/>
      <c r="BD49" s="99">
        <v>2</v>
      </c>
      <c r="BE49" s="99"/>
      <c r="BF49" s="30">
        <f t="shared" si="10"/>
        <v>6</v>
      </c>
      <c r="BG49" s="30">
        <f t="shared" si="10"/>
        <v>0</v>
      </c>
      <c r="BH49" s="30"/>
      <c r="BI49" s="433" t="s">
        <v>443</v>
      </c>
      <c r="BJ49" s="433" t="s">
        <v>443</v>
      </c>
      <c r="BK49" s="150"/>
      <c r="BL49" s="150"/>
      <c r="BM49" s="150"/>
      <c r="BN49" s="150"/>
      <c r="BO49" s="150"/>
      <c r="BP49" s="150"/>
      <c r="BQ49" s="150"/>
      <c r="BR49" s="150"/>
      <c r="BS49" s="30">
        <f t="shared" si="8"/>
        <v>22</v>
      </c>
      <c r="BT49" s="30">
        <f t="shared" si="9"/>
        <v>16</v>
      </c>
      <c r="BU49" s="453"/>
      <c r="BV49" s="114" t="s">
        <v>295</v>
      </c>
      <c r="BW49" s="41" t="s">
        <v>296</v>
      </c>
    </row>
    <row r="50" spans="1:75" ht="178.4" hidden="1" customHeight="1" x14ac:dyDescent="0.35">
      <c r="A50" s="453"/>
      <c r="B50" s="453"/>
      <c r="C50" s="453"/>
      <c r="D50" s="453"/>
      <c r="E50" s="453"/>
      <c r="F50" s="453"/>
      <c r="G50" s="453"/>
      <c r="H50" s="453"/>
      <c r="I50" s="453"/>
      <c r="J50" s="453"/>
      <c r="K50" s="453"/>
      <c r="L50" s="453"/>
      <c r="M50" s="453"/>
      <c r="N50" s="466"/>
      <c r="O50" s="466"/>
      <c r="P50" s="498"/>
      <c r="Q50" s="498"/>
      <c r="R50" s="560"/>
      <c r="S50" s="567"/>
      <c r="T50" s="50" t="s">
        <v>444</v>
      </c>
      <c r="U50" s="120" t="s">
        <v>79</v>
      </c>
      <c r="V50" s="99">
        <v>0</v>
      </c>
      <c r="W50" s="99">
        <v>0</v>
      </c>
      <c r="X50" s="115" t="s">
        <v>445</v>
      </c>
      <c r="Y50" s="115" t="s">
        <v>446</v>
      </c>
      <c r="Z50" s="100">
        <v>0</v>
      </c>
      <c r="AA50" s="33">
        <v>0</v>
      </c>
      <c r="AB50" s="100">
        <v>0</v>
      </c>
      <c r="AC50" s="100">
        <v>0</v>
      </c>
      <c r="AD50" s="32">
        <v>0</v>
      </c>
      <c r="AE50" s="100"/>
      <c r="AF50" s="100"/>
      <c r="AG50" s="153"/>
      <c r="AH50" s="153"/>
      <c r="AI50" s="32"/>
      <c r="AJ50" s="100">
        <v>0</v>
      </c>
      <c r="AK50" s="151">
        <v>0</v>
      </c>
      <c r="AL50" s="34"/>
      <c r="AM50" s="34"/>
      <c r="AN50" s="34"/>
      <c r="AO50" s="34"/>
      <c r="AP50" s="149"/>
      <c r="AQ50" s="149"/>
      <c r="AR50" s="119"/>
      <c r="AS50" s="119"/>
      <c r="AT50" s="119"/>
      <c r="AU50" s="101"/>
      <c r="AV50" s="62">
        <v>100</v>
      </c>
      <c r="AW50" s="32" t="s">
        <v>122</v>
      </c>
      <c r="AX50" s="100">
        <v>0</v>
      </c>
      <c r="AY50" s="100"/>
      <c r="AZ50" s="99">
        <v>0</v>
      </c>
      <c r="BA50" s="99"/>
      <c r="BB50" s="99">
        <v>0</v>
      </c>
      <c r="BC50" s="99"/>
      <c r="BD50" s="99">
        <v>100</v>
      </c>
      <c r="BE50" s="99"/>
      <c r="BF50" s="30">
        <f t="shared" si="10"/>
        <v>100</v>
      </c>
      <c r="BG50" s="30">
        <f t="shared" si="10"/>
        <v>0</v>
      </c>
      <c r="BH50" s="30"/>
      <c r="BI50" s="32" t="s">
        <v>294</v>
      </c>
      <c r="BJ50" s="32" t="s">
        <v>74</v>
      </c>
      <c r="BK50" s="150"/>
      <c r="BL50" s="150"/>
      <c r="BM50" s="150"/>
      <c r="BN50" s="150"/>
      <c r="BO50" s="150"/>
      <c r="BP50" s="150"/>
      <c r="BQ50" s="150"/>
      <c r="BR50" s="150"/>
      <c r="BS50" s="30">
        <f t="shared" si="8"/>
        <v>100</v>
      </c>
      <c r="BT50" s="30">
        <f t="shared" si="9"/>
        <v>0</v>
      </c>
      <c r="BU50" s="453"/>
      <c r="BV50" s="114" t="s">
        <v>295</v>
      </c>
      <c r="BW50" s="41" t="s">
        <v>296</v>
      </c>
    </row>
    <row r="51" spans="1:75" ht="224.5" hidden="1" customHeight="1" x14ac:dyDescent="0.35">
      <c r="A51" s="454"/>
      <c r="B51" s="454"/>
      <c r="C51" s="454"/>
      <c r="D51" s="454"/>
      <c r="E51" s="454"/>
      <c r="F51" s="454"/>
      <c r="G51" s="454"/>
      <c r="H51" s="454"/>
      <c r="I51" s="454"/>
      <c r="J51" s="454"/>
      <c r="K51" s="454"/>
      <c r="L51" s="454"/>
      <c r="M51" s="454"/>
      <c r="N51" s="462"/>
      <c r="O51" s="462"/>
      <c r="P51" s="499"/>
      <c r="Q51" s="499"/>
      <c r="R51" s="561"/>
      <c r="S51" s="152" t="s">
        <v>447</v>
      </c>
      <c r="T51" s="82" t="s">
        <v>448</v>
      </c>
      <c r="U51" s="120" t="s">
        <v>79</v>
      </c>
      <c r="V51" s="99">
        <v>0</v>
      </c>
      <c r="W51" s="99">
        <v>0</v>
      </c>
      <c r="X51" s="115" t="s">
        <v>449</v>
      </c>
      <c r="Y51" s="115" t="s">
        <v>450</v>
      </c>
      <c r="Z51" s="100"/>
      <c r="AA51" s="100"/>
      <c r="AB51" s="100">
        <v>32980</v>
      </c>
      <c r="AC51" s="100">
        <v>16053</v>
      </c>
      <c r="AD51" s="100">
        <v>12764</v>
      </c>
      <c r="AE51" s="100"/>
      <c r="AF51" s="100"/>
      <c r="AG51" s="153"/>
      <c r="AH51" s="153"/>
      <c r="AI51" s="32"/>
      <c r="AJ51" s="32">
        <v>40657</v>
      </c>
      <c r="AK51" s="100">
        <v>0</v>
      </c>
      <c r="AL51" s="32" t="s">
        <v>451</v>
      </c>
      <c r="AM51" s="32" t="s">
        <v>220</v>
      </c>
      <c r="AN51" s="32" t="s">
        <v>452</v>
      </c>
      <c r="AO51" s="32" t="s">
        <v>220</v>
      </c>
      <c r="AP51" s="153" t="s">
        <v>453</v>
      </c>
      <c r="AQ51" s="153" t="s">
        <v>303</v>
      </c>
      <c r="AR51" s="143" t="s">
        <v>454</v>
      </c>
      <c r="AS51" s="143" t="s">
        <v>455</v>
      </c>
      <c r="AT51" s="143" t="s">
        <v>456</v>
      </c>
      <c r="AU51" s="67"/>
      <c r="AV51" s="100">
        <v>0</v>
      </c>
      <c r="AW51" s="32" t="s">
        <v>212</v>
      </c>
      <c r="AX51" s="32" t="s">
        <v>212</v>
      </c>
      <c r="AY51" s="32" t="s">
        <v>212</v>
      </c>
      <c r="AZ51" s="32" t="s">
        <v>212</v>
      </c>
      <c r="BA51" s="32" t="s">
        <v>212</v>
      </c>
      <c r="BB51" s="32" t="s">
        <v>212</v>
      </c>
      <c r="BC51" s="32" t="s">
        <v>212</v>
      </c>
      <c r="BD51" s="32" t="s">
        <v>212</v>
      </c>
      <c r="BE51" s="32" t="s">
        <v>212</v>
      </c>
      <c r="BF51" s="32"/>
      <c r="BG51" s="32"/>
      <c r="BH51" s="32"/>
      <c r="BI51" s="32"/>
      <c r="BJ51" s="32"/>
      <c r="BK51" s="32"/>
      <c r="BL51" s="32"/>
      <c r="BM51" s="32"/>
      <c r="BN51" s="32"/>
      <c r="BO51" s="32"/>
      <c r="BP51" s="32"/>
      <c r="BQ51" s="32"/>
      <c r="BR51" s="32"/>
      <c r="BS51" s="32">
        <v>45744</v>
      </c>
      <c r="BT51" s="32">
        <v>56710</v>
      </c>
      <c r="BU51" s="454"/>
      <c r="BV51" s="114" t="s">
        <v>295</v>
      </c>
      <c r="BW51" s="41" t="s">
        <v>296</v>
      </c>
    </row>
    <row r="52" spans="1:75" ht="409.6" hidden="1" customHeight="1" x14ac:dyDescent="0.35">
      <c r="A52" s="517" t="s">
        <v>67</v>
      </c>
      <c r="B52" s="517" t="s">
        <v>457</v>
      </c>
      <c r="C52" s="517" t="s">
        <v>69</v>
      </c>
      <c r="D52" s="517" t="s">
        <v>214</v>
      </c>
      <c r="E52" s="517" t="s">
        <v>458</v>
      </c>
      <c r="F52" s="517" t="s">
        <v>459</v>
      </c>
      <c r="G52" s="517" t="s">
        <v>73</v>
      </c>
      <c r="H52" s="517" t="s">
        <v>460</v>
      </c>
      <c r="I52" s="517" t="s">
        <v>461</v>
      </c>
      <c r="J52" s="552">
        <v>16904865271</v>
      </c>
      <c r="K52" s="535">
        <v>16892365271</v>
      </c>
      <c r="L52" s="555">
        <v>32902071348</v>
      </c>
      <c r="M52" s="555">
        <v>25320373985</v>
      </c>
      <c r="N52" s="552">
        <v>32322834021</v>
      </c>
      <c r="O52" s="552">
        <v>26871199779</v>
      </c>
      <c r="P52" s="568">
        <v>43600605827</v>
      </c>
      <c r="Q52" s="568">
        <v>10182654055</v>
      </c>
      <c r="R52" s="515" t="s">
        <v>462</v>
      </c>
      <c r="S52" s="515" t="s">
        <v>463</v>
      </c>
      <c r="T52" s="82" t="s">
        <v>464</v>
      </c>
      <c r="U52" s="29" t="s">
        <v>79</v>
      </c>
      <c r="V52" s="99">
        <v>0</v>
      </c>
      <c r="W52" s="154"/>
      <c r="X52" s="31" t="s">
        <v>465</v>
      </c>
      <c r="Y52" s="31" t="s">
        <v>466</v>
      </c>
      <c r="Z52" s="100"/>
      <c r="AA52" s="100"/>
      <c r="AB52" s="32">
        <v>716000</v>
      </c>
      <c r="AC52" s="32">
        <v>756579</v>
      </c>
      <c r="AD52" s="32">
        <v>90000</v>
      </c>
      <c r="AE52" s="100"/>
      <c r="AF52" s="100"/>
      <c r="AG52" s="153"/>
      <c r="AH52" s="153"/>
      <c r="AI52" s="32"/>
      <c r="AJ52" s="32">
        <v>93234</v>
      </c>
      <c r="AK52" s="99">
        <v>0</v>
      </c>
      <c r="AL52" s="34" t="s">
        <v>467</v>
      </c>
      <c r="AM52" s="34" t="s">
        <v>157</v>
      </c>
      <c r="AN52" s="34"/>
      <c r="AO52" s="34"/>
      <c r="AP52" s="35" t="s">
        <v>468</v>
      </c>
      <c r="AQ52" s="35" t="s">
        <v>469</v>
      </c>
      <c r="AR52" s="102" t="s">
        <v>470</v>
      </c>
      <c r="AS52" s="101"/>
      <c r="AT52" s="102" t="s">
        <v>471</v>
      </c>
      <c r="AU52" s="101"/>
      <c r="AV52" s="99">
        <v>90000</v>
      </c>
      <c r="AW52" s="32" t="s">
        <v>122</v>
      </c>
      <c r="AX52" s="100">
        <v>0</v>
      </c>
      <c r="AY52" s="100">
        <v>0</v>
      </c>
      <c r="AZ52" s="99">
        <v>0</v>
      </c>
      <c r="BA52" s="99"/>
      <c r="BB52" s="99">
        <v>0</v>
      </c>
      <c r="BC52" s="99"/>
      <c r="BD52" s="99">
        <v>90000</v>
      </c>
      <c r="BE52" s="99"/>
      <c r="BF52" s="30">
        <f t="shared" si="10"/>
        <v>90000</v>
      </c>
      <c r="BG52" s="30">
        <f t="shared" si="10"/>
        <v>0</v>
      </c>
      <c r="BH52" s="30"/>
      <c r="BI52" s="100" t="s">
        <v>472</v>
      </c>
      <c r="BJ52" s="100" t="s">
        <v>473</v>
      </c>
      <c r="BK52" s="150"/>
      <c r="BL52" s="150"/>
      <c r="BM52" s="150"/>
      <c r="BN52" s="150"/>
      <c r="BO52" s="150"/>
      <c r="BP52" s="150"/>
      <c r="BQ52" s="150"/>
      <c r="BR52" s="155" t="s">
        <v>474</v>
      </c>
      <c r="BS52" s="30">
        <f t="shared" si="8"/>
        <v>896000</v>
      </c>
      <c r="BT52" s="30">
        <f t="shared" si="9"/>
        <v>849813</v>
      </c>
      <c r="BU52" s="515" t="s">
        <v>475</v>
      </c>
      <c r="BV52" s="156" t="s">
        <v>475</v>
      </c>
      <c r="BW52" s="41" t="s">
        <v>476</v>
      </c>
    </row>
    <row r="53" spans="1:75" ht="125.15" hidden="1" customHeight="1" x14ac:dyDescent="0.35">
      <c r="A53" s="510"/>
      <c r="B53" s="510"/>
      <c r="C53" s="510"/>
      <c r="D53" s="510"/>
      <c r="E53" s="510"/>
      <c r="F53" s="510"/>
      <c r="G53" s="510"/>
      <c r="H53" s="510"/>
      <c r="I53" s="510"/>
      <c r="J53" s="553"/>
      <c r="K53" s="507"/>
      <c r="L53" s="556"/>
      <c r="M53" s="556"/>
      <c r="N53" s="553"/>
      <c r="O53" s="553"/>
      <c r="P53" s="569"/>
      <c r="Q53" s="569"/>
      <c r="R53" s="503"/>
      <c r="S53" s="503"/>
      <c r="T53" s="157" t="s">
        <v>477</v>
      </c>
      <c r="U53" s="29" t="s">
        <v>79</v>
      </c>
      <c r="V53" s="30">
        <v>0</v>
      </c>
      <c r="W53" s="30"/>
      <c r="X53" s="31" t="s">
        <v>478</v>
      </c>
      <c r="Y53" s="31" t="s">
        <v>478</v>
      </c>
      <c r="Z53" s="32">
        <v>111000</v>
      </c>
      <c r="AA53" s="32">
        <v>141914</v>
      </c>
      <c r="AB53" s="32">
        <v>3500</v>
      </c>
      <c r="AC53" s="32">
        <v>4713</v>
      </c>
      <c r="AD53" s="32">
        <v>35330</v>
      </c>
      <c r="AE53" s="32"/>
      <c r="AF53" s="32"/>
      <c r="AG53" s="142"/>
      <c r="AH53" s="142"/>
      <c r="AI53" s="32"/>
      <c r="AJ53" s="32">
        <v>40708</v>
      </c>
      <c r="AK53" s="30">
        <v>0</v>
      </c>
      <c r="AL53" s="34" t="s">
        <v>479</v>
      </c>
      <c r="AM53" s="34" t="s">
        <v>157</v>
      </c>
      <c r="AN53" s="34"/>
      <c r="AO53" s="34"/>
      <c r="AP53" s="35" t="s">
        <v>480</v>
      </c>
      <c r="AQ53" s="158" t="s">
        <v>481</v>
      </c>
      <c r="AR53" s="102" t="s">
        <v>482</v>
      </c>
      <c r="AS53" s="34"/>
      <c r="AT53" s="34" t="s">
        <v>483</v>
      </c>
      <c r="AU53" s="34"/>
      <c r="AV53" s="30">
        <v>15000</v>
      </c>
      <c r="AW53" s="32" t="s">
        <v>92</v>
      </c>
      <c r="AX53" s="32">
        <v>0</v>
      </c>
      <c r="AY53" s="32">
        <v>0</v>
      </c>
      <c r="AZ53" s="30">
        <v>0</v>
      </c>
      <c r="BA53" s="30"/>
      <c r="BB53" s="30">
        <v>6450</v>
      </c>
      <c r="BC53" s="30"/>
      <c r="BD53" s="30">
        <v>8550</v>
      </c>
      <c r="BE53" s="30"/>
      <c r="BF53" s="30">
        <f t="shared" si="10"/>
        <v>15000</v>
      </c>
      <c r="BG53" s="30">
        <f t="shared" si="10"/>
        <v>0</v>
      </c>
      <c r="BH53" s="30"/>
      <c r="BI53" s="32" t="s">
        <v>484</v>
      </c>
      <c r="BJ53" s="32" t="s">
        <v>485</v>
      </c>
      <c r="BK53" s="38"/>
      <c r="BL53" s="38"/>
      <c r="BM53" s="38"/>
      <c r="BN53" s="38"/>
      <c r="BO53" s="38"/>
      <c r="BP53" s="38"/>
      <c r="BQ53" s="38"/>
      <c r="BR53" s="51" t="s">
        <v>486</v>
      </c>
      <c r="BS53" s="30">
        <f t="shared" si="8"/>
        <v>164830</v>
      </c>
      <c r="BT53" s="30">
        <f t="shared" si="9"/>
        <v>187335</v>
      </c>
      <c r="BU53" s="503"/>
      <c r="BV53" s="156" t="s">
        <v>475</v>
      </c>
      <c r="BW53" s="41" t="s">
        <v>476</v>
      </c>
    </row>
    <row r="54" spans="1:75" ht="218.15" hidden="1" customHeight="1" x14ac:dyDescent="0.35">
      <c r="A54" s="510"/>
      <c r="B54" s="510"/>
      <c r="C54" s="510"/>
      <c r="D54" s="510"/>
      <c r="E54" s="510"/>
      <c r="F54" s="510"/>
      <c r="G54" s="510"/>
      <c r="H54" s="510"/>
      <c r="I54" s="510"/>
      <c r="J54" s="553"/>
      <c r="K54" s="507"/>
      <c r="L54" s="556"/>
      <c r="M54" s="556"/>
      <c r="N54" s="553"/>
      <c r="O54" s="553"/>
      <c r="P54" s="569"/>
      <c r="Q54" s="569"/>
      <c r="R54" s="503"/>
      <c r="S54" s="503"/>
      <c r="T54" s="159" t="s">
        <v>487</v>
      </c>
      <c r="U54" s="29" t="s">
        <v>488</v>
      </c>
      <c r="V54" s="30">
        <v>2071846</v>
      </c>
      <c r="W54" s="30"/>
      <c r="X54" s="31" t="s">
        <v>489</v>
      </c>
      <c r="Y54" s="31" t="s">
        <v>489</v>
      </c>
      <c r="Z54" s="32">
        <v>2581846</v>
      </c>
      <c r="AA54" s="32">
        <v>594180</v>
      </c>
      <c r="AB54" s="32">
        <v>3131846</v>
      </c>
      <c r="AC54" s="32">
        <v>3217294</v>
      </c>
      <c r="AD54" s="32">
        <v>3681846</v>
      </c>
      <c r="AE54" s="32"/>
      <c r="AF54" s="32"/>
      <c r="AG54" s="142"/>
      <c r="AH54" s="142"/>
      <c r="AI54" s="32"/>
      <c r="AJ54" s="32">
        <v>3224568</v>
      </c>
      <c r="AK54" s="48">
        <v>1007278</v>
      </c>
      <c r="AL54" s="34" t="s">
        <v>490</v>
      </c>
      <c r="AM54" s="34" t="s">
        <v>157</v>
      </c>
      <c r="AN54" s="34"/>
      <c r="AO54" s="34"/>
      <c r="AP54" s="160" t="s">
        <v>491</v>
      </c>
      <c r="AQ54" s="160" t="s">
        <v>492</v>
      </c>
      <c r="AR54" s="102" t="s">
        <v>493</v>
      </c>
      <c r="AS54" s="34" t="s">
        <v>494</v>
      </c>
      <c r="AT54" s="34" t="s">
        <v>495</v>
      </c>
      <c r="AU54" s="34"/>
      <c r="AV54" s="30">
        <v>4231846</v>
      </c>
      <c r="AW54" s="32" t="s">
        <v>122</v>
      </c>
      <c r="AX54" s="32">
        <v>0</v>
      </c>
      <c r="AY54" s="32">
        <v>0</v>
      </c>
      <c r="AZ54" s="30">
        <v>0</v>
      </c>
      <c r="BA54" s="30"/>
      <c r="BB54" s="30">
        <v>0</v>
      </c>
      <c r="BC54" s="30"/>
      <c r="BD54" s="30">
        <v>4231846</v>
      </c>
      <c r="BE54" s="30"/>
      <c r="BF54" s="30">
        <f t="shared" ref="BF54:BG57" si="11">BD54</f>
        <v>4231846</v>
      </c>
      <c r="BG54" s="30">
        <f t="shared" si="11"/>
        <v>0</v>
      </c>
      <c r="BH54" s="30"/>
      <c r="BI54" s="32" t="s">
        <v>496</v>
      </c>
      <c r="BJ54" s="32" t="s">
        <v>497</v>
      </c>
      <c r="BK54" s="38"/>
      <c r="BL54" s="38"/>
      <c r="BM54" s="38"/>
      <c r="BN54" s="38"/>
      <c r="BO54" s="38"/>
      <c r="BP54" s="38"/>
      <c r="BQ54" s="38"/>
      <c r="BR54" s="51" t="s">
        <v>498</v>
      </c>
      <c r="BS54" s="30">
        <v>4231846</v>
      </c>
      <c r="BT54" s="30">
        <v>3224568</v>
      </c>
      <c r="BU54" s="503"/>
      <c r="BV54" s="156" t="s">
        <v>475</v>
      </c>
      <c r="BW54" s="41" t="s">
        <v>476</v>
      </c>
    </row>
    <row r="55" spans="1:75" ht="218.15" hidden="1" customHeight="1" x14ac:dyDescent="0.35">
      <c r="A55" s="518"/>
      <c r="B55" s="518"/>
      <c r="C55" s="518"/>
      <c r="D55" s="518"/>
      <c r="E55" s="518"/>
      <c r="F55" s="518"/>
      <c r="G55" s="518"/>
      <c r="H55" s="518"/>
      <c r="I55" s="518"/>
      <c r="J55" s="554"/>
      <c r="K55" s="536"/>
      <c r="L55" s="557"/>
      <c r="M55" s="557"/>
      <c r="N55" s="554"/>
      <c r="O55" s="554"/>
      <c r="P55" s="570"/>
      <c r="Q55" s="570"/>
      <c r="R55" s="516"/>
      <c r="S55" s="516"/>
      <c r="T55" s="161" t="s">
        <v>499</v>
      </c>
      <c r="U55" s="56" t="s">
        <v>488</v>
      </c>
      <c r="V55" s="48">
        <v>2071846</v>
      </c>
      <c r="W55" s="48"/>
      <c r="X55" s="48" t="s">
        <v>489</v>
      </c>
      <c r="Y55" s="48" t="s">
        <v>489</v>
      </c>
      <c r="Z55" s="57">
        <v>0</v>
      </c>
      <c r="AA55" s="58">
        <v>0</v>
      </c>
      <c r="AB55" s="57">
        <v>0</v>
      </c>
      <c r="AC55" s="57">
        <v>0</v>
      </c>
      <c r="AD55" s="32">
        <v>0</v>
      </c>
      <c r="AE55" s="32"/>
      <c r="AF55" s="32"/>
      <c r="AG55" s="32"/>
      <c r="AH55" s="32"/>
      <c r="AI55" s="32"/>
      <c r="AJ55" s="32">
        <v>0</v>
      </c>
      <c r="AK55" s="48">
        <v>1007278</v>
      </c>
      <c r="AL55" s="34"/>
      <c r="AM55" s="34"/>
      <c r="AN55" s="34"/>
      <c r="AO55" s="34"/>
      <c r="AP55" s="160"/>
      <c r="AQ55" s="160"/>
      <c r="AR55" s="48" t="s">
        <v>74</v>
      </c>
      <c r="AS55" s="48" t="s">
        <v>74</v>
      </c>
      <c r="AT55" s="48" t="s">
        <v>74</v>
      </c>
      <c r="AU55" s="48" t="s">
        <v>74</v>
      </c>
      <c r="AV55" s="48">
        <v>1007278</v>
      </c>
      <c r="AW55" s="32" t="s">
        <v>122</v>
      </c>
      <c r="AX55" s="32"/>
      <c r="AY55" s="32"/>
      <c r="AZ55" s="48"/>
      <c r="BA55" s="48"/>
      <c r="BB55" s="48"/>
      <c r="BC55" s="48"/>
      <c r="BD55" s="48">
        <v>1007278</v>
      </c>
      <c r="BE55" s="48"/>
      <c r="BF55" s="48">
        <f t="shared" si="11"/>
        <v>1007278</v>
      </c>
      <c r="BG55" s="48">
        <f t="shared" si="11"/>
        <v>0</v>
      </c>
      <c r="BH55" s="48"/>
      <c r="BI55" s="32" t="s">
        <v>496</v>
      </c>
      <c r="BJ55" s="32" t="s">
        <v>497</v>
      </c>
      <c r="BK55" s="38"/>
      <c r="BL55" s="38"/>
      <c r="BM55" s="38"/>
      <c r="BN55" s="38"/>
      <c r="BO55" s="38"/>
      <c r="BP55" s="38"/>
      <c r="BQ55" s="38"/>
      <c r="BR55" s="162" t="s">
        <v>498</v>
      </c>
      <c r="BS55" s="48"/>
      <c r="BT55" s="48">
        <f>BG55</f>
        <v>0</v>
      </c>
      <c r="BU55" s="516"/>
      <c r="BV55" s="156" t="s">
        <v>475</v>
      </c>
      <c r="BW55" s="41" t="s">
        <v>476</v>
      </c>
    </row>
    <row r="56" spans="1:75" ht="183.65" hidden="1" customHeight="1" x14ac:dyDescent="0.35">
      <c r="A56" s="452" t="s">
        <v>500</v>
      </c>
      <c r="B56" s="452" t="s">
        <v>501</v>
      </c>
      <c r="C56" s="452" t="s">
        <v>69</v>
      </c>
      <c r="D56" s="452" t="s">
        <v>502</v>
      </c>
      <c r="E56" s="452" t="s">
        <v>503</v>
      </c>
      <c r="F56" s="452" t="s">
        <v>504</v>
      </c>
      <c r="G56" s="452" t="s">
        <v>73</v>
      </c>
      <c r="H56" s="476" t="s">
        <v>505</v>
      </c>
      <c r="I56" s="452" t="s">
        <v>506</v>
      </c>
      <c r="J56" s="478">
        <v>55213854175</v>
      </c>
      <c r="K56" s="456">
        <v>51630365911.800003</v>
      </c>
      <c r="L56" s="477">
        <v>153962861409</v>
      </c>
      <c r="M56" s="477">
        <v>83324933299.990005</v>
      </c>
      <c r="N56" s="478">
        <v>85231886797</v>
      </c>
      <c r="O56" s="478">
        <v>45157437720.199997</v>
      </c>
      <c r="P56" s="479">
        <v>77564354113</v>
      </c>
      <c r="Q56" s="479">
        <v>12602787196.99</v>
      </c>
      <c r="R56" s="461" t="s">
        <v>507</v>
      </c>
      <c r="S56" s="29" t="s">
        <v>508</v>
      </c>
      <c r="T56" s="29" t="s">
        <v>509</v>
      </c>
      <c r="U56" s="29" t="s">
        <v>488</v>
      </c>
      <c r="V56" s="97">
        <v>0.75700000000000001</v>
      </c>
      <c r="W56" s="97">
        <v>0.75700000000000001</v>
      </c>
      <c r="X56" s="167" t="s">
        <v>510</v>
      </c>
      <c r="Y56" s="167" t="s">
        <v>511</v>
      </c>
      <c r="Z56" s="168">
        <v>0.77700000000000002</v>
      </c>
      <c r="AA56" s="168">
        <v>0.77700000000000002</v>
      </c>
      <c r="AB56" s="168">
        <v>0.79700000000000004</v>
      </c>
      <c r="AC56" s="168">
        <v>0.79699999999999993</v>
      </c>
      <c r="AD56" s="168">
        <v>0.81699999999999995</v>
      </c>
      <c r="AE56" s="168"/>
      <c r="AF56" s="168"/>
      <c r="AG56" s="81"/>
      <c r="AH56" s="81"/>
      <c r="AI56" s="406"/>
      <c r="AJ56" s="406">
        <v>0.81899999999999995</v>
      </c>
      <c r="AK56" s="97">
        <v>0</v>
      </c>
      <c r="AL56" s="34" t="s">
        <v>512</v>
      </c>
      <c r="AM56" s="34" t="s">
        <v>513</v>
      </c>
      <c r="AN56" s="34" t="s">
        <v>514</v>
      </c>
      <c r="AO56" s="34" t="s">
        <v>513</v>
      </c>
      <c r="AP56" s="170" t="s">
        <v>515</v>
      </c>
      <c r="AQ56" s="170" t="s">
        <v>516</v>
      </c>
      <c r="AR56" s="171" t="s">
        <v>517</v>
      </c>
      <c r="AS56" s="171" t="s">
        <v>518</v>
      </c>
      <c r="AT56" s="172"/>
      <c r="AU56" s="173" t="s">
        <v>519</v>
      </c>
      <c r="AV56" s="169">
        <v>0.83699999999999997</v>
      </c>
      <c r="AW56" s="32" t="s">
        <v>122</v>
      </c>
      <c r="AX56" s="168">
        <v>0</v>
      </c>
      <c r="AY56" s="168">
        <v>0</v>
      </c>
      <c r="AZ56" s="169">
        <v>0</v>
      </c>
      <c r="BA56" s="169"/>
      <c r="BB56" s="169">
        <v>0</v>
      </c>
      <c r="BC56" s="169"/>
      <c r="BD56" s="169">
        <v>0.83699999999999997</v>
      </c>
      <c r="BE56" s="77"/>
      <c r="BF56" s="77">
        <f t="shared" si="11"/>
        <v>0.83699999999999997</v>
      </c>
      <c r="BG56" s="77">
        <f t="shared" si="11"/>
        <v>0</v>
      </c>
      <c r="BH56" s="77"/>
      <c r="BI56" s="434" t="s">
        <v>520</v>
      </c>
      <c r="BJ56" s="435" t="s">
        <v>74</v>
      </c>
      <c r="BK56" s="174"/>
      <c r="BL56" s="174"/>
      <c r="BM56" s="174"/>
      <c r="BN56" s="174"/>
      <c r="BO56" s="174"/>
      <c r="BP56" s="174"/>
      <c r="BQ56" s="174"/>
      <c r="BR56" s="175" t="s">
        <v>521</v>
      </c>
      <c r="BS56" s="97">
        <v>0.83699999999999997</v>
      </c>
      <c r="BT56" s="97">
        <v>0.81899999999999995</v>
      </c>
      <c r="BU56" s="461" t="s">
        <v>522</v>
      </c>
      <c r="BV56" s="176" t="s">
        <v>522</v>
      </c>
      <c r="BW56" s="41" t="s">
        <v>523</v>
      </c>
    </row>
    <row r="57" spans="1:75" ht="347.15" hidden="1" customHeight="1" x14ac:dyDescent="0.35">
      <c r="A57" s="453"/>
      <c r="B57" s="453"/>
      <c r="C57" s="453"/>
      <c r="D57" s="453"/>
      <c r="E57" s="453"/>
      <c r="F57" s="453"/>
      <c r="G57" s="453"/>
      <c r="H57" s="453"/>
      <c r="I57" s="453"/>
      <c r="J57" s="453"/>
      <c r="K57" s="453"/>
      <c r="L57" s="453"/>
      <c r="M57" s="453"/>
      <c r="N57" s="466"/>
      <c r="O57" s="466"/>
      <c r="P57" s="459"/>
      <c r="Q57" s="459"/>
      <c r="R57" s="453"/>
      <c r="S57" s="29" t="s">
        <v>524</v>
      </c>
      <c r="T57" s="29" t="s">
        <v>525</v>
      </c>
      <c r="U57" s="29" t="s">
        <v>488</v>
      </c>
      <c r="V57" s="177">
        <v>0.53400000000000003</v>
      </c>
      <c r="W57" s="177">
        <v>0.53400000000000003</v>
      </c>
      <c r="X57" s="178" t="s">
        <v>526</v>
      </c>
      <c r="Y57" s="178" t="s">
        <v>527</v>
      </c>
      <c r="Z57" s="168">
        <v>0.54900000000000004</v>
      </c>
      <c r="AA57" s="168">
        <v>0.54900000000000004</v>
      </c>
      <c r="AB57" s="168">
        <v>0.56400000000000006</v>
      </c>
      <c r="AC57" s="168">
        <v>0.56399999999999995</v>
      </c>
      <c r="AD57" s="168">
        <v>0.57399999999999995</v>
      </c>
      <c r="AE57" s="168"/>
      <c r="AF57" s="168"/>
      <c r="AG57" s="81"/>
      <c r="AH57" s="81"/>
      <c r="AI57" s="406"/>
      <c r="AJ57" s="406">
        <v>0.59899999999999998</v>
      </c>
      <c r="AK57" s="97">
        <v>0</v>
      </c>
      <c r="AL57" s="34" t="s">
        <v>512</v>
      </c>
      <c r="AM57" s="34" t="s">
        <v>513</v>
      </c>
      <c r="AN57" s="34" t="s">
        <v>514</v>
      </c>
      <c r="AO57" s="34" t="s">
        <v>513</v>
      </c>
      <c r="AP57" s="170" t="s">
        <v>528</v>
      </c>
      <c r="AQ57" s="170" t="s">
        <v>516</v>
      </c>
      <c r="AR57" s="172" t="s">
        <v>529</v>
      </c>
      <c r="AS57" s="171" t="s">
        <v>530</v>
      </c>
      <c r="AT57" s="172"/>
      <c r="AU57" s="173" t="s">
        <v>531</v>
      </c>
      <c r="AV57" s="169">
        <v>0.59399999999999997</v>
      </c>
      <c r="AW57" s="32" t="s">
        <v>122</v>
      </c>
      <c r="AX57" s="168">
        <v>0</v>
      </c>
      <c r="AY57" s="168">
        <v>0</v>
      </c>
      <c r="AZ57" s="169">
        <v>0</v>
      </c>
      <c r="BA57" s="169"/>
      <c r="BB57" s="169">
        <v>0</v>
      </c>
      <c r="BC57" s="169"/>
      <c r="BD57" s="169">
        <v>0.59399999999999997</v>
      </c>
      <c r="BE57" s="77"/>
      <c r="BF57" s="77">
        <f t="shared" si="11"/>
        <v>0.59399999999999997</v>
      </c>
      <c r="BG57" s="77">
        <f t="shared" si="11"/>
        <v>0</v>
      </c>
      <c r="BH57" s="77"/>
      <c r="BI57" s="434" t="s">
        <v>532</v>
      </c>
      <c r="BJ57" s="435" t="s">
        <v>74</v>
      </c>
      <c r="BK57" s="174"/>
      <c r="BL57" s="174"/>
      <c r="BM57" s="174"/>
      <c r="BN57" s="174"/>
      <c r="BO57" s="174"/>
      <c r="BP57" s="174"/>
      <c r="BQ57" s="174"/>
      <c r="BR57" s="175" t="s">
        <v>533</v>
      </c>
      <c r="BS57" s="97">
        <v>0.59399999999999997</v>
      </c>
      <c r="BT57" s="97">
        <v>0.59899999999999998</v>
      </c>
      <c r="BU57" s="453"/>
      <c r="BV57" s="176" t="s">
        <v>522</v>
      </c>
      <c r="BW57" s="41" t="s">
        <v>523</v>
      </c>
    </row>
    <row r="58" spans="1:75" s="188" customFormat="1" ht="183.65" hidden="1" customHeight="1" x14ac:dyDescent="0.35">
      <c r="A58" s="453"/>
      <c r="B58" s="453"/>
      <c r="C58" s="453"/>
      <c r="D58" s="453"/>
      <c r="E58" s="453"/>
      <c r="F58" s="453"/>
      <c r="G58" s="453"/>
      <c r="H58" s="453"/>
      <c r="I58" s="453"/>
      <c r="J58" s="453"/>
      <c r="K58" s="453"/>
      <c r="L58" s="453"/>
      <c r="M58" s="453"/>
      <c r="N58" s="466"/>
      <c r="O58" s="466"/>
      <c r="P58" s="459"/>
      <c r="Q58" s="459"/>
      <c r="R58" s="453"/>
      <c r="S58" s="47" t="s">
        <v>534</v>
      </c>
      <c r="T58" s="47" t="s">
        <v>535</v>
      </c>
      <c r="U58" s="47" t="s">
        <v>79</v>
      </c>
      <c r="V58" s="179">
        <v>0</v>
      </c>
      <c r="W58" s="30">
        <v>4001</v>
      </c>
      <c r="X58" s="180" t="s">
        <v>536</v>
      </c>
      <c r="Y58" s="181" t="s">
        <v>537</v>
      </c>
      <c r="Z58" s="182">
        <v>4000</v>
      </c>
      <c r="AA58" s="33">
        <v>4001</v>
      </c>
      <c r="AB58" s="182">
        <v>11000</v>
      </c>
      <c r="AC58" s="182">
        <v>12139</v>
      </c>
      <c r="AD58" s="182">
        <v>10000</v>
      </c>
      <c r="AE58" s="182"/>
      <c r="AF58" s="182"/>
      <c r="AG58" s="182"/>
      <c r="AH58" s="182"/>
      <c r="AI58" s="32"/>
      <c r="AJ58" s="32">
        <v>12765</v>
      </c>
      <c r="AK58" s="179">
        <v>0</v>
      </c>
      <c r="AL58" s="183" t="s">
        <v>538</v>
      </c>
      <c r="AM58" s="183" t="s">
        <v>539</v>
      </c>
      <c r="AN58" s="183" t="s">
        <v>540</v>
      </c>
      <c r="AO58" s="183" t="s">
        <v>541</v>
      </c>
      <c r="AP58" s="184" t="s">
        <v>542</v>
      </c>
      <c r="AQ58" s="184" t="s">
        <v>543</v>
      </c>
      <c r="AR58" s="88" t="s">
        <v>544</v>
      </c>
      <c r="AS58" s="88" t="s">
        <v>545</v>
      </c>
      <c r="AT58" s="88"/>
      <c r="AU58" s="185" t="s">
        <v>546</v>
      </c>
      <c r="AV58" s="179">
        <v>10000</v>
      </c>
      <c r="AW58" s="32" t="s">
        <v>92</v>
      </c>
      <c r="AX58" s="182">
        <v>2500</v>
      </c>
      <c r="AY58" s="182">
        <v>3805</v>
      </c>
      <c r="AZ58" s="179">
        <v>2500</v>
      </c>
      <c r="BA58" s="179"/>
      <c r="BB58" s="179">
        <v>2500</v>
      </c>
      <c r="BC58" s="179"/>
      <c r="BD58" s="179">
        <v>2500</v>
      </c>
      <c r="BE58" s="179"/>
      <c r="BF58" s="30">
        <f t="shared" ref="BF58:BG62" si="12">AX58+AZ58+BB58+BD58</f>
        <v>10000</v>
      </c>
      <c r="BG58" s="30">
        <f t="shared" si="12"/>
        <v>3805</v>
      </c>
      <c r="BH58" s="179"/>
      <c r="BI58" s="435" t="s">
        <v>547</v>
      </c>
      <c r="BJ58" s="435" t="s">
        <v>74</v>
      </c>
      <c r="BK58" s="186"/>
      <c r="BL58" s="186"/>
      <c r="BM58" s="186"/>
      <c r="BN58" s="186"/>
      <c r="BO58" s="186"/>
      <c r="BP58" s="186"/>
      <c r="BQ58" s="186"/>
      <c r="BR58" s="187" t="s">
        <v>548</v>
      </c>
      <c r="BS58" s="30">
        <f>+_xlfn.IFS(U58="Acumulado",Z58+AB58+AD58+AV58,U58="Capacidad",AV58,U58="Flujo",AV58,U58="Reducción",AV58,U58="Stock",AV58)</f>
        <v>35000</v>
      </c>
      <c r="BT58" s="30">
        <f>AA58+AC58+AJ58+BG58</f>
        <v>32710</v>
      </c>
      <c r="BU58" s="453"/>
      <c r="BV58" s="176" t="s">
        <v>522</v>
      </c>
      <c r="BW58" s="41" t="s">
        <v>523</v>
      </c>
    </row>
    <row r="59" spans="1:75" ht="306" hidden="1" customHeight="1" x14ac:dyDescent="0.35">
      <c r="A59" s="454"/>
      <c r="B59" s="454"/>
      <c r="C59" s="454"/>
      <c r="D59" s="454"/>
      <c r="E59" s="454"/>
      <c r="F59" s="454"/>
      <c r="G59" s="454"/>
      <c r="H59" s="454"/>
      <c r="I59" s="454"/>
      <c r="J59" s="454"/>
      <c r="K59" s="454"/>
      <c r="L59" s="454"/>
      <c r="M59" s="454"/>
      <c r="N59" s="462"/>
      <c r="O59" s="462"/>
      <c r="P59" s="460"/>
      <c r="Q59" s="460"/>
      <c r="R59" s="454"/>
      <c r="S59" s="47" t="s">
        <v>549</v>
      </c>
      <c r="T59" s="47" t="s">
        <v>549</v>
      </c>
      <c r="U59" s="47" t="s">
        <v>111</v>
      </c>
      <c r="V59" s="179">
        <v>651</v>
      </c>
      <c r="W59" s="30">
        <v>809</v>
      </c>
      <c r="X59" s="180" t="s">
        <v>550</v>
      </c>
      <c r="Y59" s="180" t="s">
        <v>551</v>
      </c>
      <c r="Z59" s="182">
        <v>800</v>
      </c>
      <c r="AA59" s="33">
        <v>809</v>
      </c>
      <c r="AB59" s="182">
        <v>800</v>
      </c>
      <c r="AC59" s="182">
        <v>880</v>
      </c>
      <c r="AD59" s="182">
        <v>800</v>
      </c>
      <c r="AE59" s="182"/>
      <c r="AF59" s="182"/>
      <c r="AG59" s="182"/>
      <c r="AH59" s="182"/>
      <c r="AI59" s="32"/>
      <c r="AJ59" s="32">
        <v>805</v>
      </c>
      <c r="AK59" s="179">
        <v>0</v>
      </c>
      <c r="AL59" s="183" t="s">
        <v>552</v>
      </c>
      <c r="AM59" s="183" t="s">
        <v>539</v>
      </c>
      <c r="AN59" s="183" t="s">
        <v>553</v>
      </c>
      <c r="AO59" s="183" t="s">
        <v>541</v>
      </c>
      <c r="AP59" s="35" t="s">
        <v>554</v>
      </c>
      <c r="AQ59" s="35" t="s">
        <v>555</v>
      </c>
      <c r="AR59" s="88" t="s">
        <v>556</v>
      </c>
      <c r="AS59" s="88" t="s">
        <v>557</v>
      </c>
      <c r="AT59" s="88"/>
      <c r="AU59" s="185" t="s">
        <v>558</v>
      </c>
      <c r="AV59" s="179">
        <v>800</v>
      </c>
      <c r="AW59" s="32" t="s">
        <v>92</v>
      </c>
      <c r="AX59" s="182">
        <v>80</v>
      </c>
      <c r="AY59" s="182">
        <v>277</v>
      </c>
      <c r="AZ59" s="179">
        <v>240</v>
      </c>
      <c r="BA59" s="179"/>
      <c r="BB59" s="179">
        <v>240</v>
      </c>
      <c r="BC59" s="179"/>
      <c r="BD59" s="179">
        <v>240</v>
      </c>
      <c r="BE59" s="179"/>
      <c r="BF59" s="30">
        <f t="shared" si="12"/>
        <v>800</v>
      </c>
      <c r="BG59" s="30">
        <f t="shared" si="12"/>
        <v>277</v>
      </c>
      <c r="BH59" s="179"/>
      <c r="BI59" s="435" t="s">
        <v>559</v>
      </c>
      <c r="BJ59" s="435" t="s">
        <v>74</v>
      </c>
      <c r="BK59" s="186"/>
      <c r="BL59" s="186"/>
      <c r="BM59" s="186"/>
      <c r="BN59" s="186"/>
      <c r="BO59" s="186"/>
      <c r="BP59" s="186"/>
      <c r="BQ59" s="186"/>
      <c r="BR59" s="187" t="s">
        <v>560</v>
      </c>
      <c r="BS59" s="30">
        <f>BF59</f>
        <v>800</v>
      </c>
      <c r="BT59" s="30">
        <f>BG59</f>
        <v>277</v>
      </c>
      <c r="BU59" s="454"/>
      <c r="BV59" s="176" t="s">
        <v>522</v>
      </c>
      <c r="BW59" s="41" t="s">
        <v>523</v>
      </c>
    </row>
    <row r="60" spans="1:75" ht="409.6" hidden="1" customHeight="1" x14ac:dyDescent="0.35">
      <c r="A60" s="517" t="s">
        <v>561</v>
      </c>
      <c r="B60" s="517" t="s">
        <v>562</v>
      </c>
      <c r="C60" s="517" t="s">
        <v>69</v>
      </c>
      <c r="D60" s="517" t="s">
        <v>563</v>
      </c>
      <c r="E60" s="517" t="s">
        <v>564</v>
      </c>
      <c r="F60" s="517" t="s">
        <v>565</v>
      </c>
      <c r="G60" s="517" t="s">
        <v>73</v>
      </c>
      <c r="H60" s="517" t="s">
        <v>566</v>
      </c>
      <c r="I60" s="517" t="s">
        <v>461</v>
      </c>
      <c r="J60" s="548">
        <v>30908200346</v>
      </c>
      <c r="K60" s="548">
        <v>25199465325.68</v>
      </c>
      <c r="L60" s="544">
        <v>253814428549</v>
      </c>
      <c r="M60" s="546">
        <v>161670998977.28</v>
      </c>
      <c r="N60" s="548">
        <v>272227904383.42999</v>
      </c>
      <c r="O60" s="548">
        <v>196988320082.85999</v>
      </c>
      <c r="P60" s="550">
        <v>123674670781</v>
      </c>
      <c r="Q60" s="550">
        <v>1694729311</v>
      </c>
      <c r="R60" s="515" t="s">
        <v>567</v>
      </c>
      <c r="S60" s="515" t="s">
        <v>568</v>
      </c>
      <c r="T60" s="157" t="s">
        <v>569</v>
      </c>
      <c r="U60" s="189" t="s">
        <v>79</v>
      </c>
      <c r="V60" s="179">
        <v>0</v>
      </c>
      <c r="W60" s="30">
        <v>0</v>
      </c>
      <c r="X60" s="180" t="s">
        <v>570</v>
      </c>
      <c r="Y60" s="180" t="s">
        <v>478</v>
      </c>
      <c r="Z60" s="182">
        <v>70000</v>
      </c>
      <c r="AA60" s="33">
        <v>47230</v>
      </c>
      <c r="AB60" s="182">
        <v>113925</v>
      </c>
      <c r="AC60" s="182">
        <v>133610</v>
      </c>
      <c r="AD60" s="182">
        <v>315592</v>
      </c>
      <c r="AE60" s="249"/>
      <c r="AF60" s="249"/>
      <c r="AG60" s="182"/>
      <c r="AH60" s="182"/>
      <c r="AI60" s="32"/>
      <c r="AJ60" s="32">
        <v>270063</v>
      </c>
      <c r="AK60" s="191">
        <v>56905</v>
      </c>
      <c r="AL60" s="190" t="s">
        <v>571</v>
      </c>
      <c r="AM60" s="190" t="s">
        <v>74</v>
      </c>
      <c r="AN60" s="192" t="s">
        <v>572</v>
      </c>
      <c r="AO60" s="190" t="s">
        <v>74</v>
      </c>
      <c r="AP60" s="193" t="s">
        <v>573</v>
      </c>
      <c r="AQ60" s="160" t="s">
        <v>74</v>
      </c>
      <c r="AR60" s="194" t="s">
        <v>574</v>
      </c>
      <c r="AS60" s="195" t="s">
        <v>575</v>
      </c>
      <c r="AT60" s="34" t="s">
        <v>576</v>
      </c>
      <c r="AU60" s="36" t="s">
        <v>577</v>
      </c>
      <c r="AV60" s="179">
        <v>94674</v>
      </c>
      <c r="AW60" s="182" t="s">
        <v>307</v>
      </c>
      <c r="AX60" s="182">
        <v>36046</v>
      </c>
      <c r="AY60" s="182">
        <v>36059</v>
      </c>
      <c r="AZ60" s="179"/>
      <c r="BA60" s="179"/>
      <c r="BB60" s="179">
        <v>58628</v>
      </c>
      <c r="BC60" s="179"/>
      <c r="BD60" s="179"/>
      <c r="BE60" s="196"/>
      <c r="BF60" s="179">
        <f t="shared" si="12"/>
        <v>94674</v>
      </c>
      <c r="BG60" s="179">
        <f t="shared" si="12"/>
        <v>36059</v>
      </c>
      <c r="BH60" s="179"/>
      <c r="BI60" s="436" t="s">
        <v>578</v>
      </c>
      <c r="BJ60" s="182" t="s">
        <v>74</v>
      </c>
      <c r="BK60" s="197"/>
      <c r="BL60" s="197"/>
      <c r="BM60" s="197"/>
      <c r="BN60" s="197"/>
      <c r="BO60" s="197"/>
      <c r="BP60" s="197"/>
      <c r="BQ60" s="197"/>
      <c r="BR60" s="198" t="s">
        <v>579</v>
      </c>
      <c r="BS60" s="30">
        <f>+_xlfn.IFS(U60="Acumulado",Z60+AB60+AD60+AV60,U60="Capacidad",AV60,U60="Flujo",AV60,U60="Reducción",AV60,U60="Stock",AV60)</f>
        <v>594191</v>
      </c>
      <c r="BT60" s="30">
        <f>AA60+AC60+AJ60+BG60</f>
        <v>486962</v>
      </c>
      <c r="BU60" s="515" t="s">
        <v>580</v>
      </c>
      <c r="BV60" s="199" t="s">
        <v>580</v>
      </c>
      <c r="BW60" s="200" t="s">
        <v>581</v>
      </c>
    </row>
    <row r="61" spans="1:75" ht="409.6" hidden="1" customHeight="1" x14ac:dyDescent="0.35">
      <c r="A61" s="518"/>
      <c r="B61" s="518"/>
      <c r="C61" s="518"/>
      <c r="D61" s="518"/>
      <c r="E61" s="518"/>
      <c r="F61" s="518"/>
      <c r="G61" s="518"/>
      <c r="H61" s="518"/>
      <c r="I61" s="518"/>
      <c r="J61" s="549"/>
      <c r="K61" s="549"/>
      <c r="L61" s="545"/>
      <c r="M61" s="547"/>
      <c r="N61" s="549"/>
      <c r="O61" s="549"/>
      <c r="P61" s="551"/>
      <c r="Q61" s="551"/>
      <c r="R61" s="516"/>
      <c r="S61" s="516"/>
      <c r="T61" s="161" t="s">
        <v>582</v>
      </c>
      <c r="U61" s="201" t="s">
        <v>79</v>
      </c>
      <c r="V61" s="191">
        <v>0</v>
      </c>
      <c r="W61" s="48">
        <v>0</v>
      </c>
      <c r="X61" s="191" t="s">
        <v>570</v>
      </c>
      <c r="Y61" s="191" t="s">
        <v>478</v>
      </c>
      <c r="Z61" s="57">
        <v>0</v>
      </c>
      <c r="AA61" s="58">
        <v>0</v>
      </c>
      <c r="AB61" s="57">
        <v>0</v>
      </c>
      <c r="AC61" s="57">
        <v>0</v>
      </c>
      <c r="AD61" s="32">
        <v>0</v>
      </c>
      <c r="AE61" s="32"/>
      <c r="AF61" s="32"/>
      <c r="AG61" s="32"/>
      <c r="AH61" s="32"/>
      <c r="AI61" s="32"/>
      <c r="AJ61" s="32">
        <v>0</v>
      </c>
      <c r="AK61" s="191">
        <v>56905</v>
      </c>
      <c r="AL61" s="202"/>
      <c r="AM61" s="202"/>
      <c r="AN61" s="203"/>
      <c r="AO61" s="202"/>
      <c r="AP61" s="193"/>
      <c r="AQ61" s="160"/>
      <c r="AR61" s="48" t="s">
        <v>74</v>
      </c>
      <c r="AS61" s="48" t="s">
        <v>74</v>
      </c>
      <c r="AT61" s="48" t="s">
        <v>74</v>
      </c>
      <c r="AU61" s="48" t="s">
        <v>74</v>
      </c>
      <c r="AV61" s="48">
        <v>56905</v>
      </c>
      <c r="AW61" s="32" t="s">
        <v>307</v>
      </c>
      <c r="AX61" s="32">
        <v>20000</v>
      </c>
      <c r="AY61" s="32">
        <v>20000</v>
      </c>
      <c r="AZ61" s="48"/>
      <c r="BA61" s="48"/>
      <c r="BB61" s="48">
        <v>36905</v>
      </c>
      <c r="BC61" s="48"/>
      <c r="BD61" s="48"/>
      <c r="BE61" s="48"/>
      <c r="BF61" s="48">
        <f>BB61+AX61</f>
        <v>56905</v>
      </c>
      <c r="BG61" s="48">
        <f t="shared" si="12"/>
        <v>20000</v>
      </c>
      <c r="BH61" s="191"/>
      <c r="BI61" s="436" t="s">
        <v>578</v>
      </c>
      <c r="BJ61" s="182" t="s">
        <v>74</v>
      </c>
      <c r="BK61" s="197"/>
      <c r="BL61" s="197"/>
      <c r="BM61" s="197"/>
      <c r="BN61" s="197"/>
      <c r="BO61" s="197"/>
      <c r="BP61" s="197"/>
      <c r="BQ61" s="197"/>
      <c r="BR61" s="198" t="s">
        <v>579</v>
      </c>
      <c r="BS61" s="48"/>
      <c r="BT61" s="48">
        <f>BG61</f>
        <v>20000</v>
      </c>
      <c r="BU61" s="516"/>
      <c r="BV61" s="199" t="s">
        <v>580</v>
      </c>
      <c r="BW61" s="200" t="s">
        <v>581</v>
      </c>
    </row>
    <row r="62" spans="1:75" ht="409.6" hidden="1" customHeight="1" x14ac:dyDescent="0.35">
      <c r="A62" s="24" t="s">
        <v>67</v>
      </c>
      <c r="B62" s="24" t="s">
        <v>457</v>
      </c>
      <c r="C62" s="24" t="s">
        <v>69</v>
      </c>
      <c r="D62" s="24" t="s">
        <v>214</v>
      </c>
      <c r="E62" s="24" t="s">
        <v>583</v>
      </c>
      <c r="F62" s="24" t="s">
        <v>584</v>
      </c>
      <c r="G62" s="24" t="s">
        <v>73</v>
      </c>
      <c r="H62" s="24" t="s">
        <v>74</v>
      </c>
      <c r="I62" s="24" t="s">
        <v>461</v>
      </c>
      <c r="J62" s="163">
        <v>6050000000</v>
      </c>
      <c r="K62" s="163">
        <v>0</v>
      </c>
      <c r="L62" s="165">
        <v>12894700000</v>
      </c>
      <c r="M62" s="165">
        <v>11116188734</v>
      </c>
      <c r="N62" s="163">
        <v>9796842149</v>
      </c>
      <c r="O62" s="163">
        <v>5628927382</v>
      </c>
      <c r="P62" s="166">
        <v>9426927818</v>
      </c>
      <c r="Q62" s="166">
        <v>299282760</v>
      </c>
      <c r="R62" s="29" t="s">
        <v>462</v>
      </c>
      <c r="S62" s="29" t="s">
        <v>585</v>
      </c>
      <c r="T62" s="204" t="s">
        <v>586</v>
      </c>
      <c r="U62" s="29" t="s">
        <v>79</v>
      </c>
      <c r="V62" s="30">
        <v>0</v>
      </c>
      <c r="W62" s="30">
        <v>835531</v>
      </c>
      <c r="X62" s="31" t="s">
        <v>587</v>
      </c>
      <c r="Y62" s="31" t="s">
        <v>588</v>
      </c>
      <c r="Z62" s="32">
        <v>730000</v>
      </c>
      <c r="AA62" s="32">
        <v>835531</v>
      </c>
      <c r="AB62" s="32">
        <v>1057000</v>
      </c>
      <c r="AC62" s="32">
        <v>1136988</v>
      </c>
      <c r="AD62" s="32">
        <v>1400000</v>
      </c>
      <c r="AE62" s="32"/>
      <c r="AF62" s="32"/>
      <c r="AG62" s="142"/>
      <c r="AH62" s="142"/>
      <c r="AI62" s="32"/>
      <c r="AJ62" s="32">
        <v>1480649</v>
      </c>
      <c r="AK62" s="30">
        <v>0</v>
      </c>
      <c r="AL62" s="34" t="s">
        <v>589</v>
      </c>
      <c r="AM62" s="34" t="s">
        <v>157</v>
      </c>
      <c r="AN62" s="34"/>
      <c r="AO62" s="34"/>
      <c r="AP62" s="35" t="s">
        <v>590</v>
      </c>
      <c r="AQ62" s="35" t="s">
        <v>591</v>
      </c>
      <c r="AR62" s="102" t="s">
        <v>592</v>
      </c>
      <c r="AS62" s="34" t="s">
        <v>593</v>
      </c>
      <c r="AT62" s="34" t="s">
        <v>594</v>
      </c>
      <c r="AU62" s="36" t="s">
        <v>595</v>
      </c>
      <c r="AV62" s="30">
        <v>1013000</v>
      </c>
      <c r="AW62" s="32" t="s">
        <v>92</v>
      </c>
      <c r="AX62" s="32">
        <v>337666.66666666669</v>
      </c>
      <c r="AY62" s="32">
        <v>0</v>
      </c>
      <c r="AZ62" s="30">
        <v>337666.66666666669</v>
      </c>
      <c r="BA62" s="30"/>
      <c r="BB62" s="30">
        <v>337666.66666666669</v>
      </c>
      <c r="BC62" s="30"/>
      <c r="BD62" s="30"/>
      <c r="BE62" s="30"/>
      <c r="BF62" s="30">
        <f t="shared" si="12"/>
        <v>1013000</v>
      </c>
      <c r="BG62" s="30">
        <f t="shared" si="12"/>
        <v>0</v>
      </c>
      <c r="BH62" s="30"/>
      <c r="BI62" s="32" t="s">
        <v>596</v>
      </c>
      <c r="BJ62" s="32" t="s">
        <v>485</v>
      </c>
      <c r="BK62" s="39"/>
      <c r="BL62" s="39"/>
      <c r="BM62" s="39"/>
      <c r="BN62" s="39"/>
      <c r="BO62" s="39"/>
      <c r="BP62" s="39"/>
      <c r="BQ62" s="39"/>
      <c r="BR62" s="51" t="s">
        <v>486</v>
      </c>
      <c r="BS62" s="30">
        <f>+_xlfn.IFS(U62="Acumulado",Z62+AB62+AD62+AV62,U62="Capacidad",AV62,U62="Flujo",AV62,U62="Reducción",AV62,U62="Stock",AV62)</f>
        <v>4200000</v>
      </c>
      <c r="BT62" s="30">
        <f>AA62+AC62+AJ62+BG62</f>
        <v>3453168</v>
      </c>
      <c r="BU62" s="29" t="s">
        <v>475</v>
      </c>
      <c r="BV62" s="156" t="s">
        <v>475</v>
      </c>
      <c r="BW62" s="200" t="s">
        <v>597</v>
      </c>
    </row>
    <row r="63" spans="1:75" ht="331.5" customHeight="1" x14ac:dyDescent="0.35">
      <c r="A63" s="542" t="s">
        <v>500</v>
      </c>
      <c r="B63" s="542" t="s">
        <v>598</v>
      </c>
      <c r="C63" s="542" t="s">
        <v>74</v>
      </c>
      <c r="D63" s="542" t="s">
        <v>502</v>
      </c>
      <c r="E63" s="542" t="s">
        <v>599</v>
      </c>
      <c r="F63" s="542" t="s">
        <v>600</v>
      </c>
      <c r="G63" s="542" t="s">
        <v>73</v>
      </c>
      <c r="H63" s="542" t="s">
        <v>74</v>
      </c>
      <c r="I63" s="542" t="s">
        <v>74</v>
      </c>
      <c r="J63" s="487"/>
      <c r="K63" s="487"/>
      <c r="L63" s="543"/>
      <c r="M63" s="543"/>
      <c r="N63" s="487"/>
      <c r="O63" s="487"/>
      <c r="P63" s="541"/>
      <c r="Q63" s="541"/>
      <c r="R63" s="540" t="s">
        <v>601</v>
      </c>
      <c r="S63" s="540" t="s">
        <v>602</v>
      </c>
      <c r="T63" s="114" t="s">
        <v>603</v>
      </c>
      <c r="U63" s="114" t="s">
        <v>153</v>
      </c>
      <c r="V63" s="120">
        <v>3</v>
      </c>
      <c r="W63" s="120">
        <v>3</v>
      </c>
      <c r="X63" s="205" t="s">
        <v>604</v>
      </c>
      <c r="Y63" s="205" t="s">
        <v>605</v>
      </c>
      <c r="Z63" s="32">
        <v>3</v>
      </c>
      <c r="AA63" s="33">
        <v>3</v>
      </c>
      <c r="AB63" s="32">
        <v>3</v>
      </c>
      <c r="AC63" s="32">
        <v>3</v>
      </c>
      <c r="AD63" s="32">
        <v>3</v>
      </c>
      <c r="AE63" s="32"/>
      <c r="AF63" s="32"/>
      <c r="AG63" s="32"/>
      <c r="AH63" s="32"/>
      <c r="AI63" s="32"/>
      <c r="AJ63" s="32">
        <v>3</v>
      </c>
      <c r="AK63" s="120">
        <v>0</v>
      </c>
      <c r="AL63" s="34" t="s">
        <v>606</v>
      </c>
      <c r="AM63" s="116" t="s">
        <v>74</v>
      </c>
      <c r="AN63" s="116" t="s">
        <v>606</v>
      </c>
      <c r="AO63" s="116"/>
      <c r="AP63" s="118" t="s">
        <v>607</v>
      </c>
      <c r="AQ63" s="118"/>
      <c r="AR63" s="206" t="s">
        <v>608</v>
      </c>
      <c r="AS63" s="206" t="s">
        <v>609</v>
      </c>
      <c r="AT63" s="116" t="s">
        <v>74</v>
      </c>
      <c r="AU63" s="116"/>
      <c r="AV63" s="120">
        <v>3</v>
      </c>
      <c r="AW63" s="32" t="s">
        <v>92</v>
      </c>
      <c r="AX63" s="32">
        <v>3</v>
      </c>
      <c r="AY63" s="32">
        <v>3</v>
      </c>
      <c r="AZ63" s="120">
        <v>3</v>
      </c>
      <c r="BA63" s="117">
        <v>3</v>
      </c>
      <c r="BB63" s="120">
        <v>3</v>
      </c>
      <c r="BC63" s="120"/>
      <c r="BD63" s="120">
        <v>3</v>
      </c>
      <c r="BE63" s="120"/>
      <c r="BF63" s="30">
        <f>AX63</f>
        <v>3</v>
      </c>
      <c r="BG63" s="30">
        <f>AY63</f>
        <v>3</v>
      </c>
      <c r="BH63" s="133">
        <v>1</v>
      </c>
      <c r="BI63" s="32" t="s">
        <v>610</v>
      </c>
      <c r="BJ63" s="32" t="s">
        <v>74</v>
      </c>
      <c r="BK63" s="121" t="s">
        <v>611</v>
      </c>
      <c r="BL63" s="121"/>
      <c r="BM63" s="121"/>
      <c r="BN63" s="121"/>
      <c r="BO63" s="121"/>
      <c r="BP63" s="121"/>
      <c r="BQ63" s="121"/>
      <c r="BR63" s="51" t="s">
        <v>612</v>
      </c>
      <c r="BS63" s="30">
        <v>3</v>
      </c>
      <c r="BT63" s="30">
        <v>3</v>
      </c>
      <c r="BU63" s="540" t="s">
        <v>613</v>
      </c>
      <c r="BV63" s="114" t="s">
        <v>613</v>
      </c>
      <c r="BW63" s="200" t="s">
        <v>614</v>
      </c>
    </row>
    <row r="64" spans="1:75" ht="334" customHeight="1" x14ac:dyDescent="0.35">
      <c r="A64" s="453"/>
      <c r="B64" s="453"/>
      <c r="C64" s="453"/>
      <c r="D64" s="453"/>
      <c r="E64" s="453"/>
      <c r="F64" s="453"/>
      <c r="G64" s="453"/>
      <c r="H64" s="453"/>
      <c r="I64" s="453"/>
      <c r="J64" s="453"/>
      <c r="K64" s="453"/>
      <c r="L64" s="453"/>
      <c r="M64" s="453"/>
      <c r="N64" s="466"/>
      <c r="O64" s="466"/>
      <c r="P64" s="498"/>
      <c r="Q64" s="498"/>
      <c r="R64" s="453"/>
      <c r="S64" s="453"/>
      <c r="T64" s="114" t="s">
        <v>615</v>
      </c>
      <c r="U64" s="114" t="s">
        <v>111</v>
      </c>
      <c r="V64" s="120">
        <v>150</v>
      </c>
      <c r="W64" s="120">
        <v>150</v>
      </c>
      <c r="X64" s="205" t="s">
        <v>616</v>
      </c>
      <c r="Y64" s="205" t="s">
        <v>617</v>
      </c>
      <c r="Z64" s="32">
        <v>124</v>
      </c>
      <c r="AA64" s="33">
        <v>124</v>
      </c>
      <c r="AB64" s="32">
        <v>120</v>
      </c>
      <c r="AC64" s="32">
        <v>120</v>
      </c>
      <c r="AD64" s="32">
        <v>124</v>
      </c>
      <c r="AE64" s="32"/>
      <c r="AF64" s="32"/>
      <c r="AG64" s="32"/>
      <c r="AH64" s="32"/>
      <c r="AI64" s="32"/>
      <c r="AJ64" s="32">
        <v>124</v>
      </c>
      <c r="AK64" s="120">
        <v>0</v>
      </c>
      <c r="AL64" s="34" t="s">
        <v>618</v>
      </c>
      <c r="AM64" s="116" t="s">
        <v>74</v>
      </c>
      <c r="AN64" s="116" t="s">
        <v>619</v>
      </c>
      <c r="AO64" s="116"/>
      <c r="AP64" s="207" t="s">
        <v>620</v>
      </c>
      <c r="AQ64" s="118"/>
      <c r="AR64" s="206" t="s">
        <v>621</v>
      </c>
      <c r="AS64" s="206" t="s">
        <v>622</v>
      </c>
      <c r="AT64" s="116" t="s">
        <v>74</v>
      </c>
      <c r="AU64" s="36" t="s">
        <v>623</v>
      </c>
      <c r="AV64" s="120">
        <v>127</v>
      </c>
      <c r="AW64" s="32" t="s">
        <v>92</v>
      </c>
      <c r="AX64" s="32">
        <v>15</v>
      </c>
      <c r="AY64" s="32">
        <v>15</v>
      </c>
      <c r="AZ64" s="120">
        <v>45</v>
      </c>
      <c r="BA64" s="117">
        <v>47</v>
      </c>
      <c r="BB64" s="120">
        <v>35</v>
      </c>
      <c r="BC64" s="120"/>
      <c r="BD64" s="120">
        <v>32</v>
      </c>
      <c r="BE64" s="120"/>
      <c r="BF64" s="30">
        <f>AX64+AZ64+BB64+BD64</f>
        <v>127</v>
      </c>
      <c r="BG64" s="30">
        <f>AY64+BA64+BC64+BE64</f>
        <v>62</v>
      </c>
      <c r="BH64" s="133">
        <f>BG64/BF64</f>
        <v>0.48818897637795278</v>
      </c>
      <c r="BI64" s="32" t="s">
        <v>624</v>
      </c>
      <c r="BJ64" s="32" t="s">
        <v>74</v>
      </c>
      <c r="BK64" s="121" t="s">
        <v>625</v>
      </c>
      <c r="BL64" s="39"/>
      <c r="BM64" s="39"/>
      <c r="BN64" s="39"/>
      <c r="BO64" s="39"/>
      <c r="BP64" s="39"/>
      <c r="BQ64" s="39"/>
      <c r="BR64" s="51" t="s">
        <v>612</v>
      </c>
      <c r="BS64" s="30">
        <f>BF64</f>
        <v>127</v>
      </c>
      <c r="BT64" s="30">
        <f>BG64</f>
        <v>62</v>
      </c>
      <c r="BU64" s="453"/>
      <c r="BV64" s="114" t="s">
        <v>613</v>
      </c>
      <c r="BW64" s="200" t="s">
        <v>614</v>
      </c>
    </row>
    <row r="65" spans="1:75" ht="409.6" customHeight="1" x14ac:dyDescent="0.35">
      <c r="A65" s="453"/>
      <c r="B65" s="453"/>
      <c r="C65" s="453"/>
      <c r="D65" s="453"/>
      <c r="E65" s="453"/>
      <c r="F65" s="453"/>
      <c r="G65" s="453"/>
      <c r="H65" s="453"/>
      <c r="I65" s="453"/>
      <c r="J65" s="453"/>
      <c r="K65" s="453"/>
      <c r="L65" s="453"/>
      <c r="M65" s="453"/>
      <c r="N65" s="466"/>
      <c r="O65" s="466"/>
      <c r="P65" s="498"/>
      <c r="Q65" s="498"/>
      <c r="R65" s="453"/>
      <c r="S65" s="454"/>
      <c r="T65" s="114" t="s">
        <v>626</v>
      </c>
      <c r="U65" s="114" t="s">
        <v>153</v>
      </c>
      <c r="V65" s="120">
        <v>0</v>
      </c>
      <c r="W65" s="30">
        <v>1</v>
      </c>
      <c r="X65" s="205" t="s">
        <v>627</v>
      </c>
      <c r="Y65" s="205" t="s">
        <v>628</v>
      </c>
      <c r="Z65" s="32">
        <v>1</v>
      </c>
      <c r="AA65" s="33">
        <v>1</v>
      </c>
      <c r="AB65" s="32">
        <v>1</v>
      </c>
      <c r="AC65" s="32">
        <v>1</v>
      </c>
      <c r="AD65" s="32">
        <v>1</v>
      </c>
      <c r="AE65" s="380"/>
      <c r="AF65" s="380"/>
      <c r="AG65" s="380"/>
      <c r="AH65" s="380"/>
      <c r="AI65" s="32"/>
      <c r="AJ65" s="32">
        <v>1</v>
      </c>
      <c r="AK65" s="120">
        <v>0</v>
      </c>
      <c r="AL65" s="34" t="s">
        <v>629</v>
      </c>
      <c r="AM65" s="116" t="s">
        <v>74</v>
      </c>
      <c r="AN65" s="116" t="s">
        <v>630</v>
      </c>
      <c r="AO65" s="116"/>
      <c r="AP65" s="118" t="s">
        <v>631</v>
      </c>
      <c r="AQ65" s="118"/>
      <c r="AR65" s="206" t="s">
        <v>632</v>
      </c>
      <c r="AS65" s="206" t="s">
        <v>633</v>
      </c>
      <c r="AT65" s="116" t="s">
        <v>74</v>
      </c>
      <c r="AU65" s="116"/>
      <c r="AV65" s="120">
        <v>1</v>
      </c>
      <c r="AW65" s="32" t="s">
        <v>92</v>
      </c>
      <c r="AX65" s="32">
        <v>1</v>
      </c>
      <c r="AY65" s="32">
        <v>1</v>
      </c>
      <c r="AZ65" s="120">
        <v>1</v>
      </c>
      <c r="BA65" s="117">
        <v>1</v>
      </c>
      <c r="BB65" s="120">
        <v>1</v>
      </c>
      <c r="BC65" s="120"/>
      <c r="BD65" s="120">
        <v>1</v>
      </c>
      <c r="BE65" s="120"/>
      <c r="BF65" s="30">
        <f>AX65</f>
        <v>1</v>
      </c>
      <c r="BG65" s="30">
        <f>AY65</f>
        <v>1</v>
      </c>
      <c r="BH65" s="133">
        <v>1</v>
      </c>
      <c r="BI65" s="32" t="s">
        <v>634</v>
      </c>
      <c r="BJ65" s="32" t="s">
        <v>74</v>
      </c>
      <c r="BK65" s="121" t="s">
        <v>635</v>
      </c>
      <c r="BL65" s="121"/>
      <c r="BM65" s="121"/>
      <c r="BN65" s="121"/>
      <c r="BO65" s="121"/>
      <c r="BP65" s="121"/>
      <c r="BQ65" s="121"/>
      <c r="BR65" s="51" t="s">
        <v>612</v>
      </c>
      <c r="BS65" s="30">
        <v>1</v>
      </c>
      <c r="BT65" s="30">
        <v>1</v>
      </c>
      <c r="BU65" s="453"/>
      <c r="BV65" s="114" t="s">
        <v>613</v>
      </c>
      <c r="BW65" s="200" t="s">
        <v>614</v>
      </c>
    </row>
    <row r="66" spans="1:75" s="22" customFormat="1" ht="369.65" customHeight="1" x14ac:dyDescent="0.35">
      <c r="A66" s="453"/>
      <c r="B66" s="453"/>
      <c r="C66" s="453"/>
      <c r="D66" s="453"/>
      <c r="E66" s="453"/>
      <c r="F66" s="453"/>
      <c r="G66" s="453"/>
      <c r="H66" s="453"/>
      <c r="I66" s="453"/>
      <c r="J66" s="453"/>
      <c r="K66" s="453"/>
      <c r="L66" s="453"/>
      <c r="M66" s="453"/>
      <c r="N66" s="466"/>
      <c r="O66" s="466"/>
      <c r="P66" s="498"/>
      <c r="Q66" s="498"/>
      <c r="R66" s="453"/>
      <c r="S66" s="540" t="s">
        <v>636</v>
      </c>
      <c r="T66" s="114" t="s">
        <v>637</v>
      </c>
      <c r="U66" s="114" t="s">
        <v>638</v>
      </c>
      <c r="V66" s="120">
        <v>14</v>
      </c>
      <c r="W66" s="120">
        <v>14</v>
      </c>
      <c r="X66" s="205" t="s">
        <v>639</v>
      </c>
      <c r="Y66" s="205" t="s">
        <v>640</v>
      </c>
      <c r="Z66" s="32">
        <v>12</v>
      </c>
      <c r="AA66" s="33">
        <v>12</v>
      </c>
      <c r="AB66" s="32">
        <v>11</v>
      </c>
      <c r="AC66" s="32">
        <v>11</v>
      </c>
      <c r="AD66" s="32">
        <v>12</v>
      </c>
      <c r="AE66" s="32"/>
      <c r="AF66" s="32"/>
      <c r="AG66" s="32"/>
      <c r="AH66" s="32"/>
      <c r="AI66" s="32"/>
      <c r="AJ66" s="32">
        <v>12</v>
      </c>
      <c r="AK66" s="120">
        <v>0</v>
      </c>
      <c r="AL66" s="34" t="s">
        <v>641</v>
      </c>
      <c r="AM66" s="116" t="s">
        <v>74</v>
      </c>
      <c r="AN66" s="116" t="s">
        <v>642</v>
      </c>
      <c r="AO66" s="116"/>
      <c r="AP66" s="118" t="s">
        <v>643</v>
      </c>
      <c r="AQ66" s="118"/>
      <c r="AR66" s="206" t="s">
        <v>644</v>
      </c>
      <c r="AS66" s="206" t="s">
        <v>645</v>
      </c>
      <c r="AT66" s="116" t="s">
        <v>74</v>
      </c>
      <c r="AU66" s="116"/>
      <c r="AV66" s="120">
        <v>12</v>
      </c>
      <c r="AW66" s="32" t="s">
        <v>92</v>
      </c>
      <c r="AX66" s="32">
        <v>3</v>
      </c>
      <c r="AY66" s="32">
        <v>3</v>
      </c>
      <c r="AZ66" s="120">
        <v>3</v>
      </c>
      <c r="BA66" s="117">
        <v>20</v>
      </c>
      <c r="BB66" s="120">
        <v>3</v>
      </c>
      <c r="BC66" s="120"/>
      <c r="BD66" s="120">
        <v>3</v>
      </c>
      <c r="BE66" s="120"/>
      <c r="BF66" s="30">
        <f>AX66+AZ66+BB66+BD66</f>
        <v>12</v>
      </c>
      <c r="BG66" s="30">
        <f>AY66+BA66+BC66+BE66</f>
        <v>23</v>
      </c>
      <c r="BH66" s="133">
        <f>16/12</f>
        <v>1.3333333333333333</v>
      </c>
      <c r="BI66" s="32" t="s">
        <v>646</v>
      </c>
      <c r="BJ66" s="32" t="s">
        <v>74</v>
      </c>
      <c r="BK66" s="121" t="s">
        <v>647</v>
      </c>
      <c r="BL66" s="121"/>
      <c r="BM66" s="121"/>
      <c r="BN66" s="121"/>
      <c r="BO66" s="121"/>
      <c r="BP66" s="121"/>
      <c r="BQ66" s="121"/>
      <c r="BR66" s="51" t="s">
        <v>612</v>
      </c>
      <c r="BS66" s="30">
        <f>+_xlfn.IFS(U66="Acumulado",Z66+AB66+AD66+AV66,U66="Capacidad",AV66,U66="Flujo",AV66,U66="Reducción",AV66,U66="Stock",AV66)</f>
        <v>47</v>
      </c>
      <c r="BT66" s="30">
        <f>AA66+AC66+AJ66+BG66</f>
        <v>58</v>
      </c>
      <c r="BU66" s="453"/>
      <c r="BV66" s="114" t="s">
        <v>613</v>
      </c>
      <c r="BW66" s="200" t="s">
        <v>614</v>
      </c>
    </row>
    <row r="67" spans="1:75" ht="409.6" customHeight="1" x14ac:dyDescent="0.35">
      <c r="A67" s="453"/>
      <c r="B67" s="453"/>
      <c r="C67" s="453"/>
      <c r="D67" s="453"/>
      <c r="E67" s="453"/>
      <c r="F67" s="453"/>
      <c r="G67" s="453"/>
      <c r="H67" s="453"/>
      <c r="I67" s="453"/>
      <c r="J67" s="453"/>
      <c r="K67" s="453"/>
      <c r="L67" s="453"/>
      <c r="M67" s="453"/>
      <c r="N67" s="466"/>
      <c r="O67" s="466"/>
      <c r="P67" s="498"/>
      <c r="Q67" s="498"/>
      <c r="R67" s="453"/>
      <c r="S67" s="454"/>
      <c r="T67" s="114" t="s">
        <v>648</v>
      </c>
      <c r="U67" s="114" t="s">
        <v>153</v>
      </c>
      <c r="V67" s="120">
        <v>0</v>
      </c>
      <c r="W67" s="30">
        <v>1</v>
      </c>
      <c r="X67" s="205" t="s">
        <v>649</v>
      </c>
      <c r="Y67" s="205" t="s">
        <v>650</v>
      </c>
      <c r="Z67" s="32">
        <v>1</v>
      </c>
      <c r="AA67" s="33">
        <v>1</v>
      </c>
      <c r="AB67" s="32">
        <v>1</v>
      </c>
      <c r="AC67" s="32">
        <v>1</v>
      </c>
      <c r="AD67" s="32">
        <v>1</v>
      </c>
      <c r="AE67" s="380"/>
      <c r="AF67" s="380"/>
      <c r="AG67" s="380"/>
      <c r="AH67" s="380"/>
      <c r="AI67" s="32"/>
      <c r="AJ67" s="32">
        <v>1</v>
      </c>
      <c r="AK67" s="120">
        <v>0</v>
      </c>
      <c r="AL67" s="34" t="s">
        <v>651</v>
      </c>
      <c r="AM67" s="116" t="s">
        <v>74</v>
      </c>
      <c r="AN67" s="116" t="s">
        <v>652</v>
      </c>
      <c r="AO67" s="116"/>
      <c r="AP67" s="118" t="s">
        <v>653</v>
      </c>
      <c r="AQ67" s="118"/>
      <c r="AR67" s="206" t="s">
        <v>654</v>
      </c>
      <c r="AS67" s="206" t="s">
        <v>655</v>
      </c>
      <c r="AT67" s="116" t="s">
        <v>74</v>
      </c>
      <c r="AU67" s="36" t="s">
        <v>623</v>
      </c>
      <c r="AV67" s="120">
        <v>1</v>
      </c>
      <c r="AW67" s="32" t="s">
        <v>92</v>
      </c>
      <c r="AX67" s="32">
        <v>1</v>
      </c>
      <c r="AY67" s="32">
        <v>1</v>
      </c>
      <c r="AZ67" s="120">
        <v>1</v>
      </c>
      <c r="BA67" s="117">
        <v>1</v>
      </c>
      <c r="BB67" s="120">
        <v>1</v>
      </c>
      <c r="BC67" s="120"/>
      <c r="BD67" s="120">
        <v>1</v>
      </c>
      <c r="BE67" s="120"/>
      <c r="BF67" s="30">
        <f t="shared" ref="BF67:BG70" si="13">AX67</f>
        <v>1</v>
      </c>
      <c r="BG67" s="30">
        <f t="shared" si="13"/>
        <v>1</v>
      </c>
      <c r="BH67" s="133">
        <v>1</v>
      </c>
      <c r="BI67" s="437" t="s">
        <v>656</v>
      </c>
      <c r="BJ67" s="32" t="s">
        <v>74</v>
      </c>
      <c r="BK67" s="121" t="s">
        <v>657</v>
      </c>
      <c r="BL67" s="39"/>
      <c r="BM67" s="39"/>
      <c r="BN67" s="39"/>
      <c r="BO67" s="39"/>
      <c r="BP67" s="39"/>
      <c r="BQ67" s="39"/>
      <c r="BR67" s="51" t="s">
        <v>612</v>
      </c>
      <c r="BS67" s="30">
        <v>1</v>
      </c>
      <c r="BT67" s="30">
        <v>1</v>
      </c>
      <c r="BU67" s="453"/>
      <c r="BV67" s="114" t="s">
        <v>613</v>
      </c>
      <c r="BW67" s="200" t="s">
        <v>614</v>
      </c>
    </row>
    <row r="68" spans="1:75" ht="102" customHeight="1" x14ac:dyDescent="0.35">
      <c r="A68" s="454"/>
      <c r="B68" s="454"/>
      <c r="C68" s="454"/>
      <c r="D68" s="454"/>
      <c r="E68" s="454"/>
      <c r="F68" s="454"/>
      <c r="G68" s="454"/>
      <c r="H68" s="454"/>
      <c r="I68" s="454"/>
      <c r="J68" s="454"/>
      <c r="K68" s="454"/>
      <c r="L68" s="454"/>
      <c r="M68" s="454"/>
      <c r="N68" s="462"/>
      <c r="O68" s="462"/>
      <c r="P68" s="499"/>
      <c r="Q68" s="499"/>
      <c r="R68" s="454"/>
      <c r="S68" s="64" t="s">
        <v>658</v>
      </c>
      <c r="T68" s="64" t="s">
        <v>659</v>
      </c>
      <c r="U68" s="64" t="s">
        <v>153</v>
      </c>
      <c r="V68" s="32">
        <v>3</v>
      </c>
      <c r="W68" s="32">
        <v>3</v>
      </c>
      <c r="X68" s="208"/>
      <c r="Y68" s="208"/>
      <c r="Z68" s="32">
        <v>1</v>
      </c>
      <c r="AA68" s="33">
        <v>1</v>
      </c>
      <c r="AB68" s="32" t="s">
        <v>213</v>
      </c>
      <c r="AC68" s="32"/>
      <c r="AD68" s="32" t="s">
        <v>213</v>
      </c>
      <c r="AE68" s="32"/>
      <c r="AF68" s="32"/>
      <c r="AG68" s="32"/>
      <c r="AH68" s="32"/>
      <c r="AI68" s="32"/>
      <c r="AJ68" s="32" t="s">
        <v>213</v>
      </c>
      <c r="AK68" s="32" t="s">
        <v>213</v>
      </c>
      <c r="AL68" s="32" t="s">
        <v>213</v>
      </c>
      <c r="AM68" s="32" t="s">
        <v>213</v>
      </c>
      <c r="AN68" s="32" t="s">
        <v>213</v>
      </c>
      <c r="AO68" s="32" t="s">
        <v>213</v>
      </c>
      <c r="AP68" s="32" t="s">
        <v>213</v>
      </c>
      <c r="AQ68" s="32" t="s">
        <v>213</v>
      </c>
      <c r="AR68" s="67" t="s">
        <v>213</v>
      </c>
      <c r="AS68" s="67" t="s">
        <v>213</v>
      </c>
      <c r="AT68" s="67" t="s">
        <v>213</v>
      </c>
      <c r="AU68" s="67" t="s">
        <v>213</v>
      </c>
      <c r="AV68" s="32" t="s">
        <v>212</v>
      </c>
      <c r="AW68" s="32" t="s">
        <v>212</v>
      </c>
      <c r="AX68" s="32" t="s">
        <v>212</v>
      </c>
      <c r="AY68" s="32" t="s">
        <v>212</v>
      </c>
      <c r="AZ68" s="32" t="s">
        <v>212</v>
      </c>
      <c r="BA68" s="32" t="s">
        <v>212</v>
      </c>
      <c r="BB68" s="32" t="s">
        <v>212</v>
      </c>
      <c r="BC68" s="32" t="s">
        <v>212</v>
      </c>
      <c r="BD68" s="32" t="s">
        <v>212</v>
      </c>
      <c r="BE68" s="32" t="s">
        <v>212</v>
      </c>
      <c r="BF68" s="32"/>
      <c r="BG68" s="32"/>
      <c r="BH68" s="416">
        <f>SUBTOTAL(9,BH63:BH67)</f>
        <v>4.8215223097112858</v>
      </c>
      <c r="BI68" s="32"/>
      <c r="BJ68" s="32"/>
      <c r="BK68" s="32"/>
      <c r="BL68" s="32"/>
      <c r="BM68" s="32"/>
      <c r="BN68" s="32"/>
      <c r="BO68" s="32"/>
      <c r="BP68" s="32"/>
      <c r="BQ68" s="32"/>
      <c r="BR68" s="32"/>
      <c r="BS68" s="32">
        <v>1</v>
      </c>
      <c r="BT68" s="32">
        <v>1</v>
      </c>
      <c r="BU68" s="454"/>
      <c r="BV68" s="114" t="s">
        <v>613</v>
      </c>
      <c r="BW68" s="200" t="s">
        <v>614</v>
      </c>
    </row>
    <row r="69" spans="1:75" ht="204" hidden="1" customHeight="1" x14ac:dyDescent="0.35">
      <c r="A69" s="452" t="s">
        <v>67</v>
      </c>
      <c r="B69" s="452" t="s">
        <v>660</v>
      </c>
      <c r="C69" s="452" t="s">
        <v>69</v>
      </c>
      <c r="D69" s="452" t="s">
        <v>502</v>
      </c>
      <c r="E69" s="452" t="s">
        <v>661</v>
      </c>
      <c r="F69" s="452" t="s">
        <v>662</v>
      </c>
      <c r="G69" s="452" t="s">
        <v>73</v>
      </c>
      <c r="H69" s="452" t="s">
        <v>663</v>
      </c>
      <c r="I69" s="452" t="s">
        <v>664</v>
      </c>
      <c r="J69" s="457">
        <v>6830016667</v>
      </c>
      <c r="K69" s="456">
        <v>6822825000</v>
      </c>
      <c r="L69" s="465">
        <v>18475011000</v>
      </c>
      <c r="M69" s="465">
        <v>17865138373</v>
      </c>
      <c r="N69" s="464">
        <v>12275900749</v>
      </c>
      <c r="O69" s="464">
        <v>6930828748</v>
      </c>
      <c r="P69" s="458">
        <v>11709087440</v>
      </c>
      <c r="Q69" s="458">
        <v>2153835192</v>
      </c>
      <c r="R69" s="461" t="s">
        <v>665</v>
      </c>
      <c r="S69" s="29" t="s">
        <v>666</v>
      </c>
      <c r="T69" s="29" t="s">
        <v>667</v>
      </c>
      <c r="U69" s="29" t="s">
        <v>153</v>
      </c>
      <c r="V69" s="29">
        <v>0</v>
      </c>
      <c r="W69" s="77">
        <v>1</v>
      </c>
      <c r="X69" s="213" t="s">
        <v>668</v>
      </c>
      <c r="Y69" s="213" t="s">
        <v>669</v>
      </c>
      <c r="Z69" s="78">
        <v>1</v>
      </c>
      <c r="AA69" s="78">
        <v>1</v>
      </c>
      <c r="AB69" s="78">
        <v>1</v>
      </c>
      <c r="AC69" s="78">
        <v>1</v>
      </c>
      <c r="AD69" s="78">
        <v>1</v>
      </c>
      <c r="AE69" s="78"/>
      <c r="AF69" s="78"/>
      <c r="AG69" s="81"/>
      <c r="AH69" s="81"/>
      <c r="AI69" s="78"/>
      <c r="AJ69" s="78">
        <v>1</v>
      </c>
      <c r="AK69" s="138">
        <v>0</v>
      </c>
      <c r="AL69" s="34" t="s">
        <v>670</v>
      </c>
      <c r="AM69" s="34" t="s">
        <v>671</v>
      </c>
      <c r="AN69" s="34" t="s">
        <v>672</v>
      </c>
      <c r="AO69" s="34" t="s">
        <v>74</v>
      </c>
      <c r="AP69" s="214" t="s">
        <v>673</v>
      </c>
      <c r="AQ69" s="214" t="s">
        <v>74</v>
      </c>
      <c r="AR69" s="215" t="s">
        <v>674</v>
      </c>
      <c r="AS69" s="215" t="s">
        <v>675</v>
      </c>
      <c r="AT69" s="215" t="s">
        <v>74</v>
      </c>
      <c r="AU69" s="216" t="s">
        <v>676</v>
      </c>
      <c r="AV69" s="77">
        <v>1</v>
      </c>
      <c r="AW69" s="32" t="s">
        <v>92</v>
      </c>
      <c r="AX69" s="416">
        <v>1</v>
      </c>
      <c r="AY69" s="416">
        <v>1</v>
      </c>
      <c r="AZ69" s="133">
        <v>1</v>
      </c>
      <c r="BA69" s="133"/>
      <c r="BB69" s="133">
        <v>1</v>
      </c>
      <c r="BC69" s="133"/>
      <c r="BD69" s="133">
        <v>1</v>
      </c>
      <c r="BE69" s="29"/>
      <c r="BF69" s="130">
        <f t="shared" si="13"/>
        <v>1</v>
      </c>
      <c r="BG69" s="130">
        <f t="shared" si="13"/>
        <v>1</v>
      </c>
      <c r="BH69" s="130"/>
      <c r="BI69" s="438" t="s">
        <v>677</v>
      </c>
      <c r="BJ69" s="438" t="s">
        <v>74</v>
      </c>
      <c r="BK69" s="218" t="s">
        <v>678</v>
      </c>
      <c r="BL69" s="219"/>
      <c r="BM69" s="219"/>
      <c r="BN69" s="219"/>
      <c r="BO69" s="219"/>
      <c r="BP69" s="219"/>
      <c r="BQ69" s="219"/>
      <c r="BR69" s="218" t="s">
        <v>678</v>
      </c>
      <c r="BS69" s="97">
        <v>1</v>
      </c>
      <c r="BT69" s="77">
        <v>1</v>
      </c>
      <c r="BU69" s="157" t="s">
        <v>679</v>
      </c>
      <c r="BV69" s="220" t="s">
        <v>679</v>
      </c>
      <c r="BW69" s="41" t="s">
        <v>680</v>
      </c>
    </row>
    <row r="70" spans="1:75" ht="143.15" hidden="1" customHeight="1" x14ac:dyDescent="0.35">
      <c r="A70" s="453"/>
      <c r="B70" s="453"/>
      <c r="C70" s="453"/>
      <c r="D70" s="453"/>
      <c r="E70" s="453"/>
      <c r="F70" s="453"/>
      <c r="G70" s="453"/>
      <c r="H70" s="453"/>
      <c r="I70" s="453"/>
      <c r="J70" s="453"/>
      <c r="K70" s="453"/>
      <c r="L70" s="453"/>
      <c r="M70" s="453"/>
      <c r="N70" s="466"/>
      <c r="O70" s="466"/>
      <c r="P70" s="459"/>
      <c r="Q70" s="459"/>
      <c r="R70" s="453"/>
      <c r="S70" s="29" t="s">
        <v>681</v>
      </c>
      <c r="T70" s="29" t="s">
        <v>682</v>
      </c>
      <c r="U70" s="29" t="s">
        <v>153</v>
      </c>
      <c r="V70" s="30">
        <v>0</v>
      </c>
      <c r="W70" s="30">
        <v>1</v>
      </c>
      <c r="X70" s="31" t="s">
        <v>683</v>
      </c>
      <c r="Y70" s="31" t="s">
        <v>684</v>
      </c>
      <c r="Z70" s="32">
        <v>1</v>
      </c>
      <c r="AA70" s="33">
        <v>1</v>
      </c>
      <c r="AB70" s="32">
        <v>1</v>
      </c>
      <c r="AC70" s="32">
        <v>1</v>
      </c>
      <c r="AD70" s="32">
        <v>1</v>
      </c>
      <c r="AE70" s="32"/>
      <c r="AF70" s="32"/>
      <c r="AG70" s="380"/>
      <c r="AH70" s="380"/>
      <c r="AI70" s="32"/>
      <c r="AJ70" s="32">
        <v>1</v>
      </c>
      <c r="AK70" s="29">
        <v>0</v>
      </c>
      <c r="AL70" s="221" t="s">
        <v>685</v>
      </c>
      <c r="AM70" s="34" t="s">
        <v>671</v>
      </c>
      <c r="AN70" s="34" t="s">
        <v>686</v>
      </c>
      <c r="AO70" s="34" t="s">
        <v>686</v>
      </c>
      <c r="AP70" s="221" t="s">
        <v>687</v>
      </c>
      <c r="AQ70" s="222" t="s">
        <v>74</v>
      </c>
      <c r="AR70" s="34" t="s">
        <v>688</v>
      </c>
      <c r="AS70" s="215" t="s">
        <v>689</v>
      </c>
      <c r="AT70" s="215" t="s">
        <v>74</v>
      </c>
      <c r="AU70" s="216" t="s">
        <v>676</v>
      </c>
      <c r="AV70" s="30">
        <v>1</v>
      </c>
      <c r="AW70" s="32" t="s">
        <v>122</v>
      </c>
      <c r="AX70" s="32">
        <v>1</v>
      </c>
      <c r="AY70" s="32">
        <v>1</v>
      </c>
      <c r="AZ70" s="30">
        <v>0</v>
      </c>
      <c r="BA70" s="30"/>
      <c r="BB70" s="30">
        <v>0</v>
      </c>
      <c r="BC70" s="30"/>
      <c r="BD70" s="30">
        <v>0</v>
      </c>
      <c r="BE70" s="179"/>
      <c r="BF70" s="30">
        <v>1</v>
      </c>
      <c r="BG70" s="30">
        <f t="shared" si="13"/>
        <v>1</v>
      </c>
      <c r="BH70" s="30"/>
      <c r="BI70" s="438" t="s">
        <v>690</v>
      </c>
      <c r="BJ70" s="438" t="s">
        <v>74</v>
      </c>
      <c r="BK70" s="219"/>
      <c r="BL70" s="219"/>
      <c r="BM70" s="219"/>
      <c r="BN70" s="219"/>
      <c r="BO70" s="219"/>
      <c r="BP70" s="219"/>
      <c r="BQ70" s="219"/>
      <c r="BR70" s="218" t="s">
        <v>678</v>
      </c>
      <c r="BS70" s="30">
        <v>1</v>
      </c>
      <c r="BT70" s="30">
        <v>1</v>
      </c>
      <c r="BU70" s="157" t="s">
        <v>679</v>
      </c>
      <c r="BV70" s="220" t="s">
        <v>679</v>
      </c>
      <c r="BW70" s="41" t="s">
        <v>680</v>
      </c>
    </row>
    <row r="71" spans="1:75" ht="143.15" hidden="1" customHeight="1" x14ac:dyDescent="0.35">
      <c r="A71" s="453"/>
      <c r="B71" s="453"/>
      <c r="C71" s="453"/>
      <c r="D71" s="453"/>
      <c r="E71" s="453"/>
      <c r="F71" s="453"/>
      <c r="G71" s="453"/>
      <c r="H71" s="453"/>
      <c r="I71" s="453"/>
      <c r="J71" s="453"/>
      <c r="K71" s="453"/>
      <c r="L71" s="453"/>
      <c r="M71" s="453"/>
      <c r="N71" s="466"/>
      <c r="O71" s="466"/>
      <c r="P71" s="459"/>
      <c r="Q71" s="459"/>
      <c r="R71" s="453"/>
      <c r="S71" s="29" t="s">
        <v>691</v>
      </c>
      <c r="T71" s="29" t="s">
        <v>692</v>
      </c>
      <c r="U71" s="29" t="s">
        <v>79</v>
      </c>
      <c r="V71" s="30">
        <v>0</v>
      </c>
      <c r="W71" s="30">
        <v>2</v>
      </c>
      <c r="X71" s="31" t="s">
        <v>693</v>
      </c>
      <c r="Y71" s="31" t="s">
        <v>694</v>
      </c>
      <c r="Z71" s="32">
        <v>2</v>
      </c>
      <c r="AA71" s="33">
        <v>2</v>
      </c>
      <c r="AB71" s="32">
        <v>2</v>
      </c>
      <c r="AC71" s="32">
        <v>2</v>
      </c>
      <c r="AD71" s="32">
        <v>2</v>
      </c>
      <c r="AE71" s="32"/>
      <c r="AF71" s="32"/>
      <c r="AG71" s="32"/>
      <c r="AH71" s="32"/>
      <c r="AI71" s="380"/>
      <c r="AJ71" s="32">
        <v>2</v>
      </c>
      <c r="AK71" s="29">
        <v>0</v>
      </c>
      <c r="AL71" s="34" t="s">
        <v>695</v>
      </c>
      <c r="AM71" s="34" t="s">
        <v>671</v>
      </c>
      <c r="AN71" s="34" t="s">
        <v>696</v>
      </c>
      <c r="AO71" s="34" t="s">
        <v>74</v>
      </c>
      <c r="AP71" s="223" t="s">
        <v>697</v>
      </c>
      <c r="AQ71" s="223" t="s">
        <v>74</v>
      </c>
      <c r="AR71" s="34" t="s">
        <v>698</v>
      </c>
      <c r="AS71" s="215" t="s">
        <v>699</v>
      </c>
      <c r="AT71" s="215" t="s">
        <v>74</v>
      </c>
      <c r="AU71" s="216" t="s">
        <v>676</v>
      </c>
      <c r="AV71" s="30">
        <v>3</v>
      </c>
      <c r="AW71" s="32" t="s">
        <v>92</v>
      </c>
      <c r="AX71" s="32">
        <v>0</v>
      </c>
      <c r="AY71" s="32">
        <v>0</v>
      </c>
      <c r="AZ71" s="30">
        <v>1</v>
      </c>
      <c r="BA71" s="30"/>
      <c r="BB71" s="30">
        <v>1</v>
      </c>
      <c r="BC71" s="30"/>
      <c r="BD71" s="30">
        <v>1</v>
      </c>
      <c r="BE71" s="30"/>
      <c r="BF71" s="30">
        <f t="shared" ref="BF71:BG72" si="14">AX71+AZ71+BB71+BD71</f>
        <v>3</v>
      </c>
      <c r="BG71" s="30">
        <f t="shared" si="14"/>
        <v>0</v>
      </c>
      <c r="BH71" s="30"/>
      <c r="BI71" s="438" t="s">
        <v>700</v>
      </c>
      <c r="BJ71" s="438" t="s">
        <v>700</v>
      </c>
      <c r="BK71" s="219"/>
      <c r="BL71" s="219"/>
      <c r="BM71" s="219"/>
      <c r="BN71" s="219"/>
      <c r="BO71" s="219"/>
      <c r="BP71" s="219"/>
      <c r="BQ71" s="219"/>
      <c r="BR71" s="217" t="s">
        <v>700</v>
      </c>
      <c r="BS71" s="30">
        <f>+_xlfn.IFS(U71="Acumulado",Z71+AB71+AD71+AV71,U71="Capacidad",AV71,U71="Flujo",AV71,U71="Reducción",AV71,U71="Stock",AV71)</f>
        <v>9</v>
      </c>
      <c r="BT71" s="30">
        <f>AA71+AC71+AJ71+BG71</f>
        <v>6</v>
      </c>
      <c r="BU71" s="157" t="s">
        <v>679</v>
      </c>
      <c r="BV71" s="220" t="s">
        <v>679</v>
      </c>
      <c r="BW71" s="41" t="s">
        <v>680</v>
      </c>
    </row>
    <row r="72" spans="1:75" ht="143.15" hidden="1" customHeight="1" x14ac:dyDescent="0.35">
      <c r="A72" s="453"/>
      <c r="B72" s="453"/>
      <c r="C72" s="453"/>
      <c r="D72" s="453"/>
      <c r="E72" s="453"/>
      <c r="F72" s="453"/>
      <c r="G72" s="453"/>
      <c r="H72" s="453"/>
      <c r="I72" s="453"/>
      <c r="J72" s="453"/>
      <c r="K72" s="453"/>
      <c r="L72" s="453"/>
      <c r="M72" s="453"/>
      <c r="N72" s="466"/>
      <c r="O72" s="466"/>
      <c r="P72" s="459"/>
      <c r="Q72" s="459"/>
      <c r="R72" s="453"/>
      <c r="S72" s="29" t="s">
        <v>701</v>
      </c>
      <c r="T72" s="29" t="s">
        <v>702</v>
      </c>
      <c r="U72" s="29" t="s">
        <v>79</v>
      </c>
      <c r="V72" s="30">
        <v>0</v>
      </c>
      <c r="W72" s="30">
        <v>0</v>
      </c>
      <c r="X72" s="84" t="s">
        <v>703</v>
      </c>
      <c r="Y72" s="84" t="s">
        <v>704</v>
      </c>
      <c r="Z72" s="33"/>
      <c r="AA72" s="33"/>
      <c r="AB72" s="32">
        <v>1400</v>
      </c>
      <c r="AC72" s="32">
        <v>11000</v>
      </c>
      <c r="AD72" s="32">
        <v>600</v>
      </c>
      <c r="AE72" s="32"/>
      <c r="AF72" s="32"/>
      <c r="AG72" s="32"/>
      <c r="AH72" s="32"/>
      <c r="AI72" s="380"/>
      <c r="AJ72" s="32">
        <v>4192</v>
      </c>
      <c r="AK72" s="29">
        <v>0</v>
      </c>
      <c r="AL72" s="34" t="s">
        <v>705</v>
      </c>
      <c r="AM72" s="34" t="s">
        <v>671</v>
      </c>
      <c r="AN72" s="34" t="s">
        <v>706</v>
      </c>
      <c r="AO72" s="34" t="s">
        <v>74</v>
      </c>
      <c r="AP72" s="223" t="s">
        <v>707</v>
      </c>
      <c r="AQ72" s="223" t="s">
        <v>74</v>
      </c>
      <c r="AR72" s="34" t="s">
        <v>708</v>
      </c>
      <c r="AS72" s="215" t="s">
        <v>709</v>
      </c>
      <c r="AT72" s="215" t="s">
        <v>710</v>
      </c>
      <c r="AU72" s="216" t="s">
        <v>676</v>
      </c>
      <c r="AV72" s="30">
        <v>5000</v>
      </c>
      <c r="AW72" s="32" t="s">
        <v>307</v>
      </c>
      <c r="AX72" s="32">
        <v>0</v>
      </c>
      <c r="AY72" s="32">
        <v>0</v>
      </c>
      <c r="AZ72" s="30">
        <v>2500</v>
      </c>
      <c r="BA72" s="30"/>
      <c r="BB72" s="30">
        <v>0</v>
      </c>
      <c r="BC72" s="30"/>
      <c r="BD72" s="30">
        <v>2500</v>
      </c>
      <c r="BE72" s="30"/>
      <c r="BF72" s="30">
        <f t="shared" si="14"/>
        <v>5000</v>
      </c>
      <c r="BG72" s="30">
        <f t="shared" si="14"/>
        <v>0</v>
      </c>
      <c r="BH72" s="30"/>
      <c r="BI72" s="438" t="s">
        <v>700</v>
      </c>
      <c r="BJ72" s="438" t="s">
        <v>700</v>
      </c>
      <c r="BK72" s="217" t="s">
        <v>700</v>
      </c>
      <c r="BL72" s="219"/>
      <c r="BM72" s="219"/>
      <c r="BN72" s="219"/>
      <c r="BO72" s="219"/>
      <c r="BP72" s="219"/>
      <c r="BQ72" s="219"/>
      <c r="BR72" s="217" t="s">
        <v>700</v>
      </c>
      <c r="BS72" s="30">
        <f>+_xlfn.IFS(U72="Acumulado",Z72+AB72+AD72+AV72,U72="Capacidad",AV72,U72="Flujo",AV72,U72="Reducción",AV72,U72="Stock",AV72)</f>
        <v>7000</v>
      </c>
      <c r="BT72" s="30">
        <f>AA72+AC72+AJ72+BG72</f>
        <v>15192</v>
      </c>
      <c r="BU72" s="157" t="s">
        <v>679</v>
      </c>
      <c r="BV72" s="220" t="s">
        <v>679</v>
      </c>
      <c r="BW72" s="41" t="s">
        <v>680</v>
      </c>
    </row>
    <row r="73" spans="1:75" ht="183.65" hidden="1" customHeight="1" x14ac:dyDescent="0.35">
      <c r="A73" s="454"/>
      <c r="B73" s="454"/>
      <c r="C73" s="454"/>
      <c r="D73" s="454"/>
      <c r="E73" s="454"/>
      <c r="F73" s="454"/>
      <c r="G73" s="454"/>
      <c r="H73" s="454"/>
      <c r="I73" s="454"/>
      <c r="J73" s="454"/>
      <c r="K73" s="454"/>
      <c r="L73" s="454"/>
      <c r="M73" s="454"/>
      <c r="N73" s="462"/>
      <c r="O73" s="462"/>
      <c r="P73" s="460"/>
      <c r="Q73" s="460"/>
      <c r="R73" s="454"/>
      <c r="S73" s="29" t="s">
        <v>701</v>
      </c>
      <c r="T73" s="29" t="s">
        <v>711</v>
      </c>
      <c r="U73" s="29" t="s">
        <v>153</v>
      </c>
      <c r="V73" s="29">
        <v>0</v>
      </c>
      <c r="W73" s="29">
        <v>1</v>
      </c>
      <c r="X73" s="84" t="s">
        <v>712</v>
      </c>
      <c r="Y73" s="84" t="s">
        <v>713</v>
      </c>
      <c r="Z73" s="78">
        <v>1</v>
      </c>
      <c r="AA73" s="78">
        <v>1</v>
      </c>
      <c r="AB73" s="78">
        <v>1</v>
      </c>
      <c r="AC73" s="78">
        <v>1</v>
      </c>
      <c r="AD73" s="78">
        <v>1</v>
      </c>
      <c r="AE73" s="78"/>
      <c r="AF73" s="78"/>
      <c r="AG73" s="81"/>
      <c r="AH73" s="81"/>
      <c r="AI73" s="78"/>
      <c r="AJ73" s="78">
        <v>1</v>
      </c>
      <c r="AK73" s="29">
        <v>0</v>
      </c>
      <c r="AL73" s="225" t="s">
        <v>714</v>
      </c>
      <c r="AM73" s="34" t="s">
        <v>671</v>
      </c>
      <c r="AN73" s="34" t="s">
        <v>714</v>
      </c>
      <c r="AO73" s="34" t="s">
        <v>74</v>
      </c>
      <c r="AP73" s="226" t="s">
        <v>715</v>
      </c>
      <c r="AQ73" s="226" t="s">
        <v>74</v>
      </c>
      <c r="AR73" s="215" t="s">
        <v>716</v>
      </c>
      <c r="AS73" s="34" t="s">
        <v>717</v>
      </c>
      <c r="AT73" s="215" t="s">
        <v>74</v>
      </c>
      <c r="AU73" s="216" t="s">
        <v>676</v>
      </c>
      <c r="AV73" s="77">
        <v>1</v>
      </c>
      <c r="AW73" s="32" t="s">
        <v>92</v>
      </c>
      <c r="AX73" s="416">
        <v>1</v>
      </c>
      <c r="AY73" s="416">
        <v>1</v>
      </c>
      <c r="AZ73" s="133">
        <v>1</v>
      </c>
      <c r="BA73" s="133"/>
      <c r="BB73" s="133">
        <v>1</v>
      </c>
      <c r="BC73" s="133"/>
      <c r="BD73" s="133">
        <v>1</v>
      </c>
      <c r="BE73" s="29"/>
      <c r="BF73" s="133">
        <f>AX73</f>
        <v>1</v>
      </c>
      <c r="BG73" s="133">
        <f>AY73</f>
        <v>1</v>
      </c>
      <c r="BH73" s="133"/>
      <c r="BI73" s="438" t="s">
        <v>718</v>
      </c>
      <c r="BJ73" s="438" t="s">
        <v>74</v>
      </c>
      <c r="BK73" s="219"/>
      <c r="BL73" s="219"/>
      <c r="BM73" s="219"/>
      <c r="BN73" s="219"/>
      <c r="BO73" s="219"/>
      <c r="BP73" s="219"/>
      <c r="BQ73" s="219"/>
      <c r="BR73" s="218" t="s">
        <v>678</v>
      </c>
      <c r="BS73" s="97">
        <v>1</v>
      </c>
      <c r="BT73" s="77">
        <v>1</v>
      </c>
      <c r="BU73" s="157" t="s">
        <v>679</v>
      </c>
      <c r="BV73" s="220" t="s">
        <v>679</v>
      </c>
      <c r="BW73" s="41" t="s">
        <v>680</v>
      </c>
    </row>
    <row r="74" spans="1:75" ht="408" hidden="1" customHeight="1" x14ac:dyDescent="0.35">
      <c r="A74" s="517" t="s">
        <v>67</v>
      </c>
      <c r="B74" s="517" t="s">
        <v>660</v>
      </c>
      <c r="C74" s="517" t="s">
        <v>69</v>
      </c>
      <c r="D74" s="517" t="s">
        <v>502</v>
      </c>
      <c r="E74" s="517" t="s">
        <v>719</v>
      </c>
      <c r="F74" s="517" t="s">
        <v>720</v>
      </c>
      <c r="G74" s="517" t="s">
        <v>73</v>
      </c>
      <c r="H74" s="517" t="s">
        <v>663</v>
      </c>
      <c r="I74" s="517" t="s">
        <v>664</v>
      </c>
      <c r="J74" s="533">
        <v>8669983333</v>
      </c>
      <c r="K74" s="535">
        <v>7979983453.3400002</v>
      </c>
      <c r="L74" s="527">
        <v>1024989000</v>
      </c>
      <c r="M74" s="527">
        <v>1024989000</v>
      </c>
      <c r="N74" s="529">
        <v>2995176687</v>
      </c>
      <c r="O74" s="529">
        <v>0</v>
      </c>
      <c r="P74" s="531">
        <v>2000000000</v>
      </c>
      <c r="Q74" s="531"/>
      <c r="R74" s="515" t="s">
        <v>665</v>
      </c>
      <c r="S74" s="515" t="s">
        <v>721</v>
      </c>
      <c r="T74" s="29" t="s">
        <v>722</v>
      </c>
      <c r="U74" s="29" t="s">
        <v>79</v>
      </c>
      <c r="V74" s="30">
        <v>0</v>
      </c>
      <c r="W74" s="30">
        <v>1800</v>
      </c>
      <c r="X74" s="31" t="s">
        <v>723</v>
      </c>
      <c r="Y74" s="31" t="s">
        <v>724</v>
      </c>
      <c r="Z74" s="32">
        <v>1800</v>
      </c>
      <c r="AA74" s="33">
        <v>1800</v>
      </c>
      <c r="AB74" s="32">
        <v>3000</v>
      </c>
      <c r="AC74" s="32">
        <v>3000</v>
      </c>
      <c r="AD74" s="32">
        <v>5000</v>
      </c>
      <c r="AE74" s="32"/>
      <c r="AF74" s="32"/>
      <c r="AG74" s="32"/>
      <c r="AH74" s="32"/>
      <c r="AI74" s="32"/>
      <c r="AJ74" s="32">
        <v>800</v>
      </c>
      <c r="AK74" s="56">
        <v>4200</v>
      </c>
      <c r="AL74" s="34" t="s">
        <v>725</v>
      </c>
      <c r="AM74" s="34" t="s">
        <v>671</v>
      </c>
      <c r="AN74" s="34" t="s">
        <v>725</v>
      </c>
      <c r="AO74" s="34" t="s">
        <v>74</v>
      </c>
      <c r="AP74" s="34" t="s">
        <v>726</v>
      </c>
      <c r="AQ74" s="34" t="s">
        <v>74</v>
      </c>
      <c r="AR74" s="34" t="s">
        <v>727</v>
      </c>
      <c r="AS74" s="34" t="s">
        <v>728</v>
      </c>
      <c r="AT74" s="215" t="s">
        <v>729</v>
      </c>
      <c r="AU74" s="216" t="s">
        <v>676</v>
      </c>
      <c r="AV74" s="30">
        <v>800</v>
      </c>
      <c r="AW74" s="32" t="s">
        <v>307</v>
      </c>
      <c r="AX74" s="32">
        <f>+$AK$39/4</f>
        <v>0</v>
      </c>
      <c r="AY74" s="32">
        <v>0</v>
      </c>
      <c r="AZ74" s="30">
        <v>0</v>
      </c>
      <c r="BA74" s="30"/>
      <c r="BB74" s="30">
        <v>400</v>
      </c>
      <c r="BC74" s="30"/>
      <c r="BD74" s="30">
        <v>400</v>
      </c>
      <c r="BE74" s="30"/>
      <c r="BF74" s="30">
        <f>AX74+AZ74+BB74+BD74</f>
        <v>800</v>
      </c>
      <c r="BG74" s="30">
        <f t="shared" ref="BG74:BG82" si="15">AY74+BA74+BC74+BE74</f>
        <v>0</v>
      </c>
      <c r="BH74" s="30"/>
      <c r="BI74" s="438" t="s">
        <v>700</v>
      </c>
      <c r="BJ74" s="438" t="s">
        <v>700</v>
      </c>
      <c r="BK74" s="219"/>
      <c r="BL74" s="219"/>
      <c r="BM74" s="219"/>
      <c r="BN74" s="219"/>
      <c r="BO74" s="219"/>
      <c r="BP74" s="219"/>
      <c r="BQ74" s="219"/>
      <c r="BR74" s="217" t="s">
        <v>700</v>
      </c>
      <c r="BS74" s="30">
        <f t="shared" ref="BS74:BS80" si="16">+_xlfn.IFS(U74="Acumulado",Z74+AB74+AD74+AV74,U74="Capacidad",AV74,U74="Flujo",AV74,U74="Reducción",AV74,U74="Stock",AV74)</f>
        <v>10600</v>
      </c>
      <c r="BT74" s="30">
        <f t="shared" ref="BT74:BT80" si="17">AA74+AC74+AJ74+BG74</f>
        <v>5600</v>
      </c>
      <c r="BU74" s="157" t="s">
        <v>679</v>
      </c>
      <c r="BV74" s="220" t="s">
        <v>679</v>
      </c>
      <c r="BW74" s="224" t="s">
        <v>730</v>
      </c>
    </row>
    <row r="75" spans="1:75" ht="408" hidden="1" customHeight="1" x14ac:dyDescent="0.35">
      <c r="A75" s="518"/>
      <c r="B75" s="518"/>
      <c r="C75" s="518"/>
      <c r="D75" s="518"/>
      <c r="E75" s="518"/>
      <c r="F75" s="518"/>
      <c r="G75" s="518"/>
      <c r="H75" s="518"/>
      <c r="I75" s="518"/>
      <c r="J75" s="534"/>
      <c r="K75" s="536"/>
      <c r="L75" s="528"/>
      <c r="M75" s="528"/>
      <c r="N75" s="530"/>
      <c r="O75" s="530"/>
      <c r="P75" s="532"/>
      <c r="Q75" s="532"/>
      <c r="R75" s="516"/>
      <c r="S75" s="516"/>
      <c r="T75" s="56" t="s">
        <v>731</v>
      </c>
      <c r="U75" s="56" t="s">
        <v>79</v>
      </c>
      <c r="V75" s="48">
        <v>0</v>
      </c>
      <c r="W75" s="48">
        <v>1800</v>
      </c>
      <c r="X75" s="48" t="s">
        <v>732</v>
      </c>
      <c r="Y75" s="48" t="s">
        <v>724</v>
      </c>
      <c r="Z75" s="57">
        <v>0</v>
      </c>
      <c r="AA75" s="58">
        <v>0</v>
      </c>
      <c r="AB75" s="57">
        <v>0</v>
      </c>
      <c r="AC75" s="57">
        <v>0</v>
      </c>
      <c r="AD75" s="32">
        <v>0</v>
      </c>
      <c r="AE75" s="32"/>
      <c r="AF75" s="32"/>
      <c r="AG75" s="32"/>
      <c r="AH75" s="32"/>
      <c r="AI75" s="32"/>
      <c r="AJ75" s="32">
        <v>0</v>
      </c>
      <c r="AK75" s="56">
        <v>4200</v>
      </c>
      <c r="AL75" s="34"/>
      <c r="AM75" s="34"/>
      <c r="AN75" s="34"/>
      <c r="AO75" s="34"/>
      <c r="AP75" s="34"/>
      <c r="AQ75" s="34"/>
      <c r="AR75" s="48" t="s">
        <v>74</v>
      </c>
      <c r="AS75" s="48" t="s">
        <v>74</v>
      </c>
      <c r="AT75" s="48" t="s">
        <v>74</v>
      </c>
      <c r="AU75" s="48" t="s">
        <v>74</v>
      </c>
      <c r="AV75" s="48">
        <v>4200</v>
      </c>
      <c r="AW75" s="32" t="s">
        <v>307</v>
      </c>
      <c r="AX75" s="32">
        <v>0</v>
      </c>
      <c r="AY75" s="32">
        <v>0</v>
      </c>
      <c r="AZ75" s="48">
        <v>0</v>
      </c>
      <c r="BA75" s="48"/>
      <c r="BB75" s="48">
        <v>2100</v>
      </c>
      <c r="BC75" s="48"/>
      <c r="BD75" s="48">
        <v>2100</v>
      </c>
      <c r="BE75" s="48"/>
      <c r="BF75" s="48">
        <f>AX75+AZ75+BB75+BD75</f>
        <v>4200</v>
      </c>
      <c r="BG75" s="48">
        <f t="shared" si="15"/>
        <v>0</v>
      </c>
      <c r="BH75" s="48"/>
      <c r="BI75" s="438" t="s">
        <v>700</v>
      </c>
      <c r="BJ75" s="438" t="s">
        <v>700</v>
      </c>
      <c r="BK75" s="219"/>
      <c r="BL75" s="219"/>
      <c r="BM75" s="219"/>
      <c r="BN75" s="219"/>
      <c r="BO75" s="219"/>
      <c r="BP75" s="219"/>
      <c r="BQ75" s="219"/>
      <c r="BR75" s="217" t="s">
        <v>700</v>
      </c>
      <c r="BS75" s="48"/>
      <c r="BT75" s="48">
        <f>BG75</f>
        <v>0</v>
      </c>
      <c r="BU75" s="157" t="s">
        <v>679</v>
      </c>
      <c r="BV75" s="220" t="s">
        <v>679</v>
      </c>
      <c r="BW75" s="224" t="s">
        <v>730</v>
      </c>
    </row>
    <row r="76" spans="1:75" ht="204" hidden="1" customHeight="1" x14ac:dyDescent="0.35">
      <c r="A76" s="452" t="s">
        <v>67</v>
      </c>
      <c r="B76" s="452" t="s">
        <v>68</v>
      </c>
      <c r="C76" s="452" t="s">
        <v>69</v>
      </c>
      <c r="D76" s="452" t="s">
        <v>70</v>
      </c>
      <c r="E76" s="452" t="s">
        <v>733</v>
      </c>
      <c r="F76" s="452" t="s">
        <v>734</v>
      </c>
      <c r="G76" s="525" t="s">
        <v>73</v>
      </c>
      <c r="H76" s="526" t="s">
        <v>74</v>
      </c>
      <c r="I76" s="526" t="s">
        <v>735</v>
      </c>
      <c r="J76" s="484">
        <v>104400000</v>
      </c>
      <c r="K76" s="484">
        <v>104400000</v>
      </c>
      <c r="L76" s="524">
        <v>100552000</v>
      </c>
      <c r="M76" s="524">
        <v>97469067</v>
      </c>
      <c r="N76" s="484">
        <v>152955533.68000001</v>
      </c>
      <c r="O76" s="484">
        <v>139888100</v>
      </c>
      <c r="P76" s="537">
        <v>60511325</v>
      </c>
      <c r="Q76" s="539">
        <v>5333825</v>
      </c>
      <c r="R76" s="461" t="s">
        <v>76</v>
      </c>
      <c r="S76" s="461" t="s">
        <v>736</v>
      </c>
      <c r="T76" s="29" t="s">
        <v>737</v>
      </c>
      <c r="U76" s="29" t="s">
        <v>79</v>
      </c>
      <c r="V76" s="30" t="s">
        <v>74</v>
      </c>
      <c r="W76" s="30">
        <v>4</v>
      </c>
      <c r="X76" s="31" t="s">
        <v>738</v>
      </c>
      <c r="Y76" s="31" t="s">
        <v>739</v>
      </c>
      <c r="Z76" s="33">
        <v>4</v>
      </c>
      <c r="AA76" s="33">
        <v>4</v>
      </c>
      <c r="AB76" s="32">
        <v>1</v>
      </c>
      <c r="AC76" s="32">
        <v>1</v>
      </c>
      <c r="AD76" s="32">
        <v>1</v>
      </c>
      <c r="AE76" s="380"/>
      <c r="AF76" s="380"/>
      <c r="AG76" s="380"/>
      <c r="AH76" s="380"/>
      <c r="AI76" s="380"/>
      <c r="AJ76" s="32">
        <v>1</v>
      </c>
      <c r="AK76" s="30">
        <v>0</v>
      </c>
      <c r="AL76" s="34" t="s">
        <v>740</v>
      </c>
      <c r="AM76" s="34" t="s">
        <v>741</v>
      </c>
      <c r="AN76" s="34" t="s">
        <v>742</v>
      </c>
      <c r="AO76" s="34"/>
      <c r="AP76" s="35" t="s">
        <v>743</v>
      </c>
      <c r="AQ76" s="35" t="s">
        <v>87</v>
      </c>
      <c r="AR76" s="34"/>
      <c r="AS76" s="34"/>
      <c r="AT76" s="34"/>
      <c r="AU76" s="36" t="s">
        <v>91</v>
      </c>
      <c r="AV76" s="30">
        <v>1</v>
      </c>
      <c r="AW76" s="32" t="s">
        <v>92</v>
      </c>
      <c r="AX76" s="380">
        <v>0.25</v>
      </c>
      <c r="AY76" s="380">
        <v>0.25</v>
      </c>
      <c r="AZ76" s="45">
        <v>0.25</v>
      </c>
      <c r="BA76" s="45"/>
      <c r="BB76" s="45">
        <v>0.25</v>
      </c>
      <c r="BC76" s="45"/>
      <c r="BD76" s="45">
        <v>0.25</v>
      </c>
      <c r="BE76" s="30"/>
      <c r="BF76" s="30">
        <f t="shared" ref="BF76:BF83" si="18">AX76+AZ76+BB76+BD76</f>
        <v>1</v>
      </c>
      <c r="BG76" s="45">
        <f t="shared" si="15"/>
        <v>0.25</v>
      </c>
      <c r="BH76" s="45"/>
      <c r="BI76" s="32" t="s">
        <v>744</v>
      </c>
      <c r="BJ76" s="32" t="s">
        <v>94</v>
      </c>
      <c r="BK76" s="39"/>
      <c r="BL76" s="39"/>
      <c r="BM76" s="39"/>
      <c r="BN76" s="39"/>
      <c r="BO76" s="39"/>
      <c r="BP76" s="39"/>
      <c r="BQ76" s="39"/>
      <c r="BR76" s="39"/>
      <c r="BS76" s="30">
        <f t="shared" si="16"/>
        <v>7</v>
      </c>
      <c r="BT76" s="45">
        <f t="shared" si="17"/>
        <v>6.25</v>
      </c>
      <c r="BU76" s="461" t="s">
        <v>95</v>
      </c>
      <c r="BV76" s="40" t="s">
        <v>95</v>
      </c>
      <c r="BW76" s="41" t="s">
        <v>745</v>
      </c>
    </row>
    <row r="77" spans="1:75" ht="143.15" hidden="1" customHeight="1" x14ac:dyDescent="0.35">
      <c r="A77" s="454"/>
      <c r="B77" s="454"/>
      <c r="C77" s="454"/>
      <c r="D77" s="454"/>
      <c r="E77" s="454"/>
      <c r="F77" s="454"/>
      <c r="G77" s="454"/>
      <c r="H77" s="454"/>
      <c r="I77" s="454"/>
      <c r="J77" s="454"/>
      <c r="K77" s="454"/>
      <c r="L77" s="454"/>
      <c r="M77" s="454"/>
      <c r="N77" s="462"/>
      <c r="O77" s="462"/>
      <c r="P77" s="538"/>
      <c r="Q77" s="460"/>
      <c r="R77" s="454"/>
      <c r="S77" s="454"/>
      <c r="T77" s="29" t="s">
        <v>746</v>
      </c>
      <c r="U77" s="29" t="s">
        <v>79</v>
      </c>
      <c r="V77" s="30" t="s">
        <v>74</v>
      </c>
      <c r="W77" s="30"/>
      <c r="X77" s="31" t="s">
        <v>747</v>
      </c>
      <c r="Y77" s="31" t="s">
        <v>748</v>
      </c>
      <c r="Z77" s="227"/>
      <c r="AA77" s="33"/>
      <c r="AB77" s="32">
        <v>228</v>
      </c>
      <c r="AC77" s="32">
        <v>284</v>
      </c>
      <c r="AD77" s="32">
        <v>255</v>
      </c>
      <c r="AE77" s="32"/>
      <c r="AF77" s="32"/>
      <c r="AG77" s="32"/>
      <c r="AH77" s="32"/>
      <c r="AI77" s="32"/>
      <c r="AJ77" s="32">
        <v>325</v>
      </c>
      <c r="AK77" s="30">
        <v>0</v>
      </c>
      <c r="AL77" s="34" t="s">
        <v>749</v>
      </c>
      <c r="AM77" s="34" t="s">
        <v>750</v>
      </c>
      <c r="AN77" s="34" t="s">
        <v>751</v>
      </c>
      <c r="AO77" s="34" t="s">
        <v>117</v>
      </c>
      <c r="AP77" s="34" t="s">
        <v>752</v>
      </c>
      <c r="AQ77" s="34" t="s">
        <v>87</v>
      </c>
      <c r="AR77" s="34"/>
      <c r="AS77" s="34"/>
      <c r="AT77" s="34"/>
      <c r="AU77" s="36" t="s">
        <v>91</v>
      </c>
      <c r="AV77" s="30">
        <v>254</v>
      </c>
      <c r="AW77" s="32" t="s">
        <v>92</v>
      </c>
      <c r="AX77" s="32">
        <v>37</v>
      </c>
      <c r="AY77" s="32">
        <v>46</v>
      </c>
      <c r="AZ77" s="30">
        <v>75</v>
      </c>
      <c r="BA77" s="30"/>
      <c r="BB77" s="30">
        <v>75</v>
      </c>
      <c r="BC77" s="30"/>
      <c r="BD77" s="30">
        <v>67</v>
      </c>
      <c r="BE77" s="30"/>
      <c r="BF77" s="30">
        <f t="shared" si="18"/>
        <v>254</v>
      </c>
      <c r="BG77" s="30">
        <f t="shared" si="15"/>
        <v>46</v>
      </c>
      <c r="BH77" s="30"/>
      <c r="BI77" s="32" t="s">
        <v>753</v>
      </c>
      <c r="BJ77" s="32" t="s">
        <v>754</v>
      </c>
      <c r="BK77" s="39"/>
      <c r="BL77" s="39"/>
      <c r="BM77" s="39"/>
      <c r="BN77" s="39"/>
      <c r="BO77" s="39"/>
      <c r="BP77" s="39"/>
      <c r="BQ77" s="39"/>
      <c r="BR77" s="39"/>
      <c r="BS77" s="30">
        <f t="shared" si="16"/>
        <v>737</v>
      </c>
      <c r="BT77" s="30">
        <f t="shared" si="17"/>
        <v>655</v>
      </c>
      <c r="BU77" s="454"/>
      <c r="BV77" s="40" t="s">
        <v>95</v>
      </c>
      <c r="BW77" s="41" t="s">
        <v>745</v>
      </c>
    </row>
    <row r="78" spans="1:75" ht="163.4" hidden="1" customHeight="1" x14ac:dyDescent="0.35">
      <c r="A78" s="452" t="s">
        <v>67</v>
      </c>
      <c r="B78" s="452" t="s">
        <v>755</v>
      </c>
      <c r="C78" s="452" t="s">
        <v>69</v>
      </c>
      <c r="D78" s="452" t="s">
        <v>70</v>
      </c>
      <c r="E78" s="452" t="s">
        <v>756</v>
      </c>
      <c r="F78" s="452" t="s">
        <v>757</v>
      </c>
      <c r="G78" s="452" t="s">
        <v>73</v>
      </c>
      <c r="H78" s="452" t="s">
        <v>127</v>
      </c>
      <c r="I78" s="452" t="s">
        <v>758</v>
      </c>
      <c r="J78" s="481">
        <v>22806409871</v>
      </c>
      <c r="K78" s="484">
        <v>21873315486.869999</v>
      </c>
      <c r="L78" s="485">
        <v>18314438981</v>
      </c>
      <c r="M78" s="523">
        <v>13546928214.200001</v>
      </c>
      <c r="N78" s="481">
        <v>13467249166</v>
      </c>
      <c r="O78" s="481">
        <v>8789091715.3199997</v>
      </c>
      <c r="P78" s="482">
        <v>12060411425</v>
      </c>
      <c r="Q78" s="482">
        <v>1369176866.1600001</v>
      </c>
      <c r="R78" s="461" t="s">
        <v>759</v>
      </c>
      <c r="S78" s="29" t="s">
        <v>760</v>
      </c>
      <c r="T78" s="29" t="s">
        <v>761</v>
      </c>
      <c r="U78" s="29" t="s">
        <v>79</v>
      </c>
      <c r="V78" s="30">
        <v>12</v>
      </c>
      <c r="W78" s="30">
        <v>12</v>
      </c>
      <c r="X78" s="84" t="s">
        <v>762</v>
      </c>
      <c r="Y78" s="84" t="s">
        <v>763</v>
      </c>
      <c r="Z78" s="32">
        <v>4</v>
      </c>
      <c r="AA78" s="33">
        <v>4</v>
      </c>
      <c r="AB78" s="32">
        <v>4</v>
      </c>
      <c r="AC78" s="32">
        <v>4</v>
      </c>
      <c r="AD78" s="32">
        <v>4</v>
      </c>
      <c r="AE78" s="32"/>
      <c r="AF78" s="32"/>
      <c r="AG78" s="32"/>
      <c r="AH78" s="32"/>
      <c r="AI78" s="411"/>
      <c r="AJ78" s="32">
        <v>4</v>
      </c>
      <c r="AK78" s="30">
        <v>0</v>
      </c>
      <c r="AL78" s="34" t="s">
        <v>764</v>
      </c>
      <c r="AM78" s="34" t="s">
        <v>765</v>
      </c>
      <c r="AN78" s="34" t="s">
        <v>766</v>
      </c>
      <c r="AO78" s="34" t="s">
        <v>765</v>
      </c>
      <c r="AP78" s="35" t="s">
        <v>767</v>
      </c>
      <c r="AQ78" s="35" t="s">
        <v>765</v>
      </c>
      <c r="AR78" s="34"/>
      <c r="AS78" s="34"/>
      <c r="AT78" s="34"/>
      <c r="AU78" s="34"/>
      <c r="AV78" s="30">
        <v>4</v>
      </c>
      <c r="AW78" s="32" t="s">
        <v>92</v>
      </c>
      <c r="AX78" s="32">
        <v>1</v>
      </c>
      <c r="AY78" s="32">
        <v>1</v>
      </c>
      <c r="AZ78" s="30">
        <v>1</v>
      </c>
      <c r="BA78" s="30"/>
      <c r="BB78" s="30">
        <v>1</v>
      </c>
      <c r="BC78" s="30"/>
      <c r="BD78" s="30">
        <v>1</v>
      </c>
      <c r="BE78" s="30"/>
      <c r="BF78" s="30">
        <f t="shared" si="18"/>
        <v>4</v>
      </c>
      <c r="BG78" s="30">
        <f t="shared" si="15"/>
        <v>1</v>
      </c>
      <c r="BH78" s="30"/>
      <c r="BI78" s="32" t="s">
        <v>768</v>
      </c>
      <c r="BJ78" s="32" t="s">
        <v>769</v>
      </c>
      <c r="BK78" s="38"/>
      <c r="BL78" s="38"/>
      <c r="BM78" s="38"/>
      <c r="BN78" s="38"/>
      <c r="BO78" s="38"/>
      <c r="BP78" s="38"/>
      <c r="BQ78" s="38"/>
      <c r="BR78" s="51" t="s">
        <v>770</v>
      </c>
      <c r="BS78" s="30">
        <f t="shared" si="16"/>
        <v>16</v>
      </c>
      <c r="BT78" s="30">
        <f t="shared" si="17"/>
        <v>13</v>
      </c>
      <c r="BU78" s="515" t="s">
        <v>771</v>
      </c>
      <c r="BV78" s="228" t="s">
        <v>772</v>
      </c>
      <c r="BW78" s="41" t="s">
        <v>773</v>
      </c>
    </row>
    <row r="79" spans="1:75" ht="163.4" hidden="1" customHeight="1" x14ac:dyDescent="0.35">
      <c r="A79" s="453"/>
      <c r="B79" s="453"/>
      <c r="C79" s="453"/>
      <c r="D79" s="453"/>
      <c r="E79" s="453"/>
      <c r="F79" s="453"/>
      <c r="G79" s="453"/>
      <c r="H79" s="453"/>
      <c r="I79" s="453"/>
      <c r="J79" s="453"/>
      <c r="K79" s="453"/>
      <c r="L79" s="453"/>
      <c r="M79" s="453"/>
      <c r="N79" s="466"/>
      <c r="O79" s="466"/>
      <c r="P79" s="459"/>
      <c r="Q79" s="459"/>
      <c r="R79" s="453"/>
      <c r="S79" s="29" t="s">
        <v>774</v>
      </c>
      <c r="T79" s="29" t="s">
        <v>775</v>
      </c>
      <c r="U79" s="29" t="s">
        <v>79</v>
      </c>
      <c r="V79" s="30"/>
      <c r="W79" s="30"/>
      <c r="X79" s="84" t="s">
        <v>776</v>
      </c>
      <c r="Y79" s="84" t="s">
        <v>777</v>
      </c>
      <c r="Z79" s="32"/>
      <c r="AA79" s="33"/>
      <c r="AB79" s="32">
        <v>7800</v>
      </c>
      <c r="AC79" s="32">
        <v>7830</v>
      </c>
      <c r="AD79" s="32">
        <v>7900</v>
      </c>
      <c r="AE79" s="32"/>
      <c r="AF79" s="32"/>
      <c r="AG79" s="32"/>
      <c r="AH79" s="32"/>
      <c r="AI79" s="411"/>
      <c r="AJ79" s="32">
        <v>8097</v>
      </c>
      <c r="AK79" s="30">
        <v>0</v>
      </c>
      <c r="AL79" s="34" t="s">
        <v>778</v>
      </c>
      <c r="AM79" s="34" t="s">
        <v>765</v>
      </c>
      <c r="AN79" s="34" t="s">
        <v>779</v>
      </c>
      <c r="AO79" s="34" t="s">
        <v>765</v>
      </c>
      <c r="AP79" s="35" t="s">
        <v>780</v>
      </c>
      <c r="AQ79" s="35" t="s">
        <v>765</v>
      </c>
      <c r="AR79" s="34" t="s">
        <v>119</v>
      </c>
      <c r="AS79" s="34" t="s">
        <v>120</v>
      </c>
      <c r="AT79" s="34" t="s">
        <v>74</v>
      </c>
      <c r="AU79" s="36" t="s">
        <v>121</v>
      </c>
      <c r="AV79" s="30">
        <v>8000</v>
      </c>
      <c r="AW79" s="32" t="s">
        <v>92</v>
      </c>
      <c r="AX79" s="32">
        <v>2000</v>
      </c>
      <c r="AY79" s="32">
        <v>2088</v>
      </c>
      <c r="AZ79" s="30">
        <v>2000</v>
      </c>
      <c r="BA79" s="30"/>
      <c r="BB79" s="30">
        <v>2000</v>
      </c>
      <c r="BC79" s="30"/>
      <c r="BD79" s="30">
        <v>2000</v>
      </c>
      <c r="BE79" s="30"/>
      <c r="BF79" s="30">
        <f t="shared" si="18"/>
        <v>8000</v>
      </c>
      <c r="BG79" s="30">
        <f t="shared" si="15"/>
        <v>2088</v>
      </c>
      <c r="BH79" s="30"/>
      <c r="BI79" s="32" t="s">
        <v>781</v>
      </c>
      <c r="BJ79" s="32" t="s">
        <v>769</v>
      </c>
      <c r="BK79" s="39"/>
      <c r="BL79" s="39"/>
      <c r="BM79" s="39"/>
      <c r="BN79" s="39"/>
      <c r="BO79" s="39"/>
      <c r="BP79" s="39"/>
      <c r="BQ79" s="39"/>
      <c r="BR79" s="51" t="s">
        <v>782</v>
      </c>
      <c r="BS79" s="30">
        <f t="shared" si="16"/>
        <v>23700</v>
      </c>
      <c r="BT79" s="30">
        <f t="shared" si="17"/>
        <v>18015</v>
      </c>
      <c r="BU79" s="503"/>
      <c r="BV79" s="228" t="s">
        <v>772</v>
      </c>
      <c r="BW79" s="41" t="s">
        <v>773</v>
      </c>
    </row>
    <row r="80" spans="1:75" ht="408" hidden="1" customHeight="1" x14ac:dyDescent="0.35">
      <c r="A80" s="453"/>
      <c r="B80" s="453"/>
      <c r="C80" s="453"/>
      <c r="D80" s="453"/>
      <c r="E80" s="453"/>
      <c r="F80" s="453"/>
      <c r="G80" s="453"/>
      <c r="H80" s="453"/>
      <c r="I80" s="453"/>
      <c r="J80" s="453"/>
      <c r="K80" s="453"/>
      <c r="L80" s="453"/>
      <c r="M80" s="453"/>
      <c r="N80" s="466"/>
      <c r="O80" s="466"/>
      <c r="P80" s="459"/>
      <c r="Q80" s="459"/>
      <c r="R80" s="453"/>
      <c r="S80" s="29" t="s">
        <v>783</v>
      </c>
      <c r="T80" s="29" t="s">
        <v>784</v>
      </c>
      <c r="U80" s="29" t="s">
        <v>79</v>
      </c>
      <c r="V80" s="30">
        <v>0</v>
      </c>
      <c r="W80" s="30">
        <v>1</v>
      </c>
      <c r="X80" s="84" t="s">
        <v>785</v>
      </c>
      <c r="Y80" s="84" t="s">
        <v>786</v>
      </c>
      <c r="Z80" s="32">
        <v>1</v>
      </c>
      <c r="AA80" s="33">
        <v>1</v>
      </c>
      <c r="AB80" s="32">
        <v>1</v>
      </c>
      <c r="AC80" s="32">
        <v>1</v>
      </c>
      <c r="AD80" s="32">
        <v>2</v>
      </c>
      <c r="AE80" s="32"/>
      <c r="AF80" s="32"/>
      <c r="AG80" s="32"/>
      <c r="AH80" s="32"/>
      <c r="AI80" s="411"/>
      <c r="AJ80" s="32">
        <v>2</v>
      </c>
      <c r="AK80" s="30">
        <v>0</v>
      </c>
      <c r="AL80" s="34" t="s">
        <v>787</v>
      </c>
      <c r="AM80" s="34" t="s">
        <v>765</v>
      </c>
      <c r="AN80" s="34" t="s">
        <v>788</v>
      </c>
      <c r="AO80" s="34" t="s">
        <v>765</v>
      </c>
      <c r="AP80" s="35" t="s">
        <v>788</v>
      </c>
      <c r="AQ80" s="35" t="s">
        <v>765</v>
      </c>
      <c r="AR80" s="34" t="s">
        <v>788</v>
      </c>
      <c r="AS80" s="34" t="s">
        <v>789</v>
      </c>
      <c r="AT80" s="34" t="s">
        <v>790</v>
      </c>
      <c r="AU80" s="36" t="s">
        <v>791</v>
      </c>
      <c r="AV80" s="30">
        <v>1</v>
      </c>
      <c r="AW80" s="32" t="s">
        <v>122</v>
      </c>
      <c r="AX80" s="32">
        <v>1</v>
      </c>
      <c r="AY80" s="32">
        <v>1</v>
      </c>
      <c r="AZ80" s="30">
        <v>0</v>
      </c>
      <c r="BA80" s="30"/>
      <c r="BB80" s="30">
        <v>0</v>
      </c>
      <c r="BC80" s="30"/>
      <c r="BD80" s="30">
        <v>0</v>
      </c>
      <c r="BE80" s="30"/>
      <c r="BF80" s="30">
        <f t="shared" si="18"/>
        <v>1</v>
      </c>
      <c r="BG80" s="30">
        <f t="shared" si="15"/>
        <v>1</v>
      </c>
      <c r="BH80" s="30"/>
      <c r="BI80" s="32" t="s">
        <v>792</v>
      </c>
      <c r="BJ80" s="32" t="s">
        <v>769</v>
      </c>
      <c r="BK80" s="39"/>
      <c r="BL80" s="39"/>
      <c r="BM80" s="39"/>
      <c r="BN80" s="39"/>
      <c r="BO80" s="39"/>
      <c r="BP80" s="39"/>
      <c r="BQ80" s="39"/>
      <c r="BR80" s="51" t="s">
        <v>793</v>
      </c>
      <c r="BS80" s="30">
        <f t="shared" si="16"/>
        <v>5</v>
      </c>
      <c r="BT80" s="30">
        <f t="shared" si="17"/>
        <v>5</v>
      </c>
      <c r="BU80" s="503"/>
      <c r="BV80" s="228" t="s">
        <v>772</v>
      </c>
      <c r="BW80" s="41" t="s">
        <v>773</v>
      </c>
    </row>
    <row r="81" spans="1:75" ht="122.5" hidden="1" customHeight="1" x14ac:dyDescent="0.35">
      <c r="A81" s="454"/>
      <c r="B81" s="454"/>
      <c r="C81" s="454"/>
      <c r="D81" s="454"/>
      <c r="E81" s="454"/>
      <c r="F81" s="454"/>
      <c r="G81" s="454"/>
      <c r="H81" s="454"/>
      <c r="I81" s="454"/>
      <c r="J81" s="454"/>
      <c r="K81" s="454"/>
      <c r="L81" s="454"/>
      <c r="M81" s="454"/>
      <c r="N81" s="462"/>
      <c r="O81" s="462"/>
      <c r="P81" s="460"/>
      <c r="Q81" s="460"/>
      <c r="R81" s="462"/>
      <c r="S81" s="64" t="s">
        <v>794</v>
      </c>
      <c r="T81" s="64" t="s">
        <v>795</v>
      </c>
      <c r="U81" s="64" t="s">
        <v>79</v>
      </c>
      <c r="V81" s="32">
        <v>11</v>
      </c>
      <c r="W81" s="32">
        <v>11</v>
      </c>
      <c r="X81" s="64" t="s">
        <v>796</v>
      </c>
      <c r="Y81" s="64" t="s">
        <v>797</v>
      </c>
      <c r="Z81" s="32">
        <v>1</v>
      </c>
      <c r="AA81" s="33">
        <v>1</v>
      </c>
      <c r="AB81" s="32">
        <v>4</v>
      </c>
      <c r="AC81" s="32">
        <v>1</v>
      </c>
      <c r="AD81" s="32">
        <v>0</v>
      </c>
      <c r="AE81" s="32"/>
      <c r="AF81" s="32"/>
      <c r="AG81" s="32"/>
      <c r="AH81" s="32"/>
      <c r="AI81" s="411"/>
      <c r="AJ81" s="32">
        <v>3</v>
      </c>
      <c r="AK81" s="69">
        <v>0</v>
      </c>
      <c r="AL81" s="69" t="s">
        <v>798</v>
      </c>
      <c r="AM81" s="69" t="s">
        <v>799</v>
      </c>
      <c r="AN81" s="69" t="s">
        <v>800</v>
      </c>
      <c r="AO81" s="69" t="s">
        <v>799</v>
      </c>
      <c r="AP81" s="229" t="s">
        <v>801</v>
      </c>
      <c r="AQ81" s="229" t="s">
        <v>802</v>
      </c>
      <c r="AR81" s="34" t="s">
        <v>803</v>
      </c>
      <c r="AS81" s="34" t="s">
        <v>804</v>
      </c>
      <c r="AT81" s="34" t="s">
        <v>790</v>
      </c>
      <c r="AU81" s="36" t="s">
        <v>805</v>
      </c>
      <c r="AV81" s="32"/>
      <c r="AW81" s="32" t="s">
        <v>225</v>
      </c>
      <c r="AX81" s="32" t="s">
        <v>225</v>
      </c>
      <c r="AY81" s="32" t="s">
        <v>225</v>
      </c>
      <c r="AZ81" s="32" t="s">
        <v>225</v>
      </c>
      <c r="BA81" s="32" t="s">
        <v>225</v>
      </c>
      <c r="BB81" s="32" t="s">
        <v>225</v>
      </c>
      <c r="BC81" s="32" t="s">
        <v>225</v>
      </c>
      <c r="BD81" s="32" t="s">
        <v>225</v>
      </c>
      <c r="BE81" s="32" t="s">
        <v>225</v>
      </c>
      <c r="BF81" s="69"/>
      <c r="BG81" s="69"/>
      <c r="BH81" s="69"/>
      <c r="BI81" s="80"/>
      <c r="BJ81" s="80"/>
      <c r="BK81" s="230"/>
      <c r="BL81" s="230"/>
      <c r="BM81" s="230"/>
      <c r="BN81" s="230"/>
      <c r="BO81" s="230"/>
      <c r="BP81" s="230"/>
      <c r="BQ81" s="230"/>
      <c r="BR81" s="230"/>
      <c r="BS81" s="32">
        <v>5</v>
      </c>
      <c r="BT81" s="32">
        <v>5</v>
      </c>
      <c r="BU81" s="503"/>
      <c r="BV81" s="228" t="s">
        <v>772</v>
      </c>
      <c r="BW81" s="41" t="s">
        <v>773</v>
      </c>
    </row>
    <row r="82" spans="1:75" ht="122.5" hidden="1" customHeight="1" x14ac:dyDescent="0.35">
      <c r="A82" s="517" t="s">
        <v>67</v>
      </c>
      <c r="B82" s="517" t="s">
        <v>124</v>
      </c>
      <c r="C82" s="517" t="s">
        <v>69</v>
      </c>
      <c r="D82" s="517" t="s">
        <v>502</v>
      </c>
      <c r="E82" s="517" t="s">
        <v>806</v>
      </c>
      <c r="F82" s="517" t="s">
        <v>807</v>
      </c>
      <c r="G82" s="517" t="s">
        <v>73</v>
      </c>
      <c r="H82" s="517" t="s">
        <v>127</v>
      </c>
      <c r="I82" s="517" t="s">
        <v>758</v>
      </c>
      <c r="J82" s="511">
        <v>11416661327</v>
      </c>
      <c r="K82" s="519">
        <v>11416661327</v>
      </c>
      <c r="L82" s="521">
        <v>8119330472</v>
      </c>
      <c r="M82" s="521">
        <v>2024379803</v>
      </c>
      <c r="N82" s="511">
        <v>9343712694</v>
      </c>
      <c r="O82" s="511">
        <v>0</v>
      </c>
      <c r="P82" s="513">
        <v>6823787796</v>
      </c>
      <c r="Q82" s="513"/>
      <c r="R82" s="515" t="s">
        <v>808</v>
      </c>
      <c r="S82" s="515" t="s">
        <v>809</v>
      </c>
      <c r="T82" s="50" t="s">
        <v>810</v>
      </c>
      <c r="U82" s="29" t="s">
        <v>79</v>
      </c>
      <c r="V82" s="30">
        <v>16</v>
      </c>
      <c r="W82" s="30">
        <v>16</v>
      </c>
      <c r="X82" s="231" t="s">
        <v>811</v>
      </c>
      <c r="Y82" s="31" t="s">
        <v>812</v>
      </c>
      <c r="Z82" s="32">
        <v>4</v>
      </c>
      <c r="AA82" s="33">
        <v>0</v>
      </c>
      <c r="AB82" s="32">
        <v>3</v>
      </c>
      <c r="AC82" s="32">
        <v>5</v>
      </c>
      <c r="AD82" s="32"/>
      <c r="AE82" s="32"/>
      <c r="AF82" s="32"/>
      <c r="AG82" s="32"/>
      <c r="AH82" s="142"/>
      <c r="AI82" s="411"/>
      <c r="AJ82" s="32"/>
      <c r="AK82" s="48">
        <v>2</v>
      </c>
      <c r="AL82" s="102"/>
      <c r="AM82" s="34"/>
      <c r="AN82" s="34" t="s">
        <v>813</v>
      </c>
      <c r="AO82" s="34" t="s">
        <v>814</v>
      </c>
      <c r="AP82" s="35" t="s">
        <v>815</v>
      </c>
      <c r="AQ82" s="35" t="s">
        <v>816</v>
      </c>
      <c r="AR82" s="34" t="s">
        <v>817</v>
      </c>
      <c r="AS82" s="34" t="s">
        <v>818</v>
      </c>
      <c r="AT82" s="34" t="s">
        <v>819</v>
      </c>
      <c r="AU82" s="36" t="s">
        <v>820</v>
      </c>
      <c r="AV82" s="30">
        <v>2</v>
      </c>
      <c r="AW82" s="32" t="s">
        <v>122</v>
      </c>
      <c r="AX82" s="32"/>
      <c r="AY82" s="32"/>
      <c r="AZ82" s="30"/>
      <c r="BA82" s="30"/>
      <c r="BB82" s="30"/>
      <c r="BC82" s="30"/>
      <c r="BD82" s="30">
        <v>2</v>
      </c>
      <c r="BE82" s="30"/>
      <c r="BF82" s="30">
        <f t="shared" si="18"/>
        <v>2</v>
      </c>
      <c r="BG82" s="30">
        <f t="shared" si="15"/>
        <v>0</v>
      </c>
      <c r="BH82" s="30"/>
      <c r="BI82" s="80" t="s">
        <v>821</v>
      </c>
      <c r="BJ82" s="80" t="s">
        <v>822</v>
      </c>
      <c r="BK82" s="39"/>
      <c r="BL82" s="39"/>
      <c r="BM82" s="39"/>
      <c r="BN82" s="39"/>
      <c r="BO82" s="39"/>
      <c r="BP82" s="39"/>
      <c r="BQ82" s="39"/>
      <c r="BR82" s="233" t="s">
        <v>823</v>
      </c>
      <c r="BS82" s="30">
        <f>+_xlfn.IFS(U82="Acumulado",Z82+AB82+AD82+AV82,U82="Capacidad",AV82,U82="Flujo",AV82,U82="Reducción",AV82,U82="Stock",AV82)</f>
        <v>9</v>
      </c>
      <c r="BT82" s="30">
        <f>AA82+AC82+AJ82+BG82</f>
        <v>5</v>
      </c>
      <c r="BU82" s="503"/>
      <c r="BV82" s="228" t="s">
        <v>772</v>
      </c>
      <c r="BW82" s="41" t="s">
        <v>824</v>
      </c>
    </row>
    <row r="83" spans="1:75" ht="122.5" hidden="1" customHeight="1" x14ac:dyDescent="0.35">
      <c r="A83" s="518"/>
      <c r="B83" s="518"/>
      <c r="C83" s="518"/>
      <c r="D83" s="518"/>
      <c r="E83" s="518"/>
      <c r="F83" s="518"/>
      <c r="G83" s="518"/>
      <c r="H83" s="518"/>
      <c r="I83" s="518"/>
      <c r="J83" s="512"/>
      <c r="K83" s="520"/>
      <c r="L83" s="522"/>
      <c r="M83" s="522"/>
      <c r="N83" s="512"/>
      <c r="O83" s="512"/>
      <c r="P83" s="514"/>
      <c r="Q83" s="514"/>
      <c r="R83" s="516"/>
      <c r="S83" s="516"/>
      <c r="T83" s="56" t="s">
        <v>825</v>
      </c>
      <c r="U83" s="56" t="s">
        <v>79</v>
      </c>
      <c r="V83" s="48">
        <v>16</v>
      </c>
      <c r="W83" s="30"/>
      <c r="X83" s="231" t="s">
        <v>811</v>
      </c>
      <c r="Y83" s="31" t="s">
        <v>812</v>
      </c>
      <c r="Z83" s="32">
        <v>0</v>
      </c>
      <c r="AA83" s="33">
        <v>0</v>
      </c>
      <c r="AB83" s="32">
        <v>0</v>
      </c>
      <c r="AC83" s="32">
        <v>0</v>
      </c>
      <c r="AD83" s="32"/>
      <c r="AE83" s="32"/>
      <c r="AF83" s="32"/>
      <c r="AG83" s="32"/>
      <c r="AH83" s="142"/>
      <c r="AI83" s="411"/>
      <c r="AJ83" s="32"/>
      <c r="AK83" s="48">
        <v>2</v>
      </c>
      <c r="AL83" s="102"/>
      <c r="AM83" s="34"/>
      <c r="AN83" s="34"/>
      <c r="AO83" s="34"/>
      <c r="AP83" s="35"/>
      <c r="AQ83" s="35"/>
      <c r="AR83" s="34"/>
      <c r="AS83" s="34"/>
      <c r="AT83" s="34"/>
      <c r="AU83" s="36"/>
      <c r="AV83" s="48">
        <v>2</v>
      </c>
      <c r="AW83" s="32" t="s">
        <v>122</v>
      </c>
      <c r="AX83" s="32"/>
      <c r="AY83" s="32"/>
      <c r="AZ83" s="48"/>
      <c r="BA83" s="48"/>
      <c r="BB83" s="48"/>
      <c r="BC83" s="48"/>
      <c r="BD83" s="48">
        <v>2</v>
      </c>
      <c r="BE83" s="48"/>
      <c r="BF83" s="48">
        <f t="shared" si="18"/>
        <v>2</v>
      </c>
      <c r="BG83" s="48">
        <f>BE83</f>
        <v>0</v>
      </c>
      <c r="BH83" s="48"/>
      <c r="BI83" s="80"/>
      <c r="BJ83" s="80"/>
      <c r="BK83" s="39"/>
      <c r="BL83" s="39"/>
      <c r="BM83" s="39"/>
      <c r="BN83" s="39"/>
      <c r="BO83" s="39"/>
      <c r="BP83" s="39"/>
      <c r="BQ83" s="39"/>
      <c r="BR83" s="233"/>
      <c r="BS83" s="48"/>
      <c r="BT83" s="48">
        <f>BG83</f>
        <v>0</v>
      </c>
      <c r="BU83" s="516"/>
      <c r="BV83" s="228" t="s">
        <v>772</v>
      </c>
      <c r="BW83" s="41" t="s">
        <v>824</v>
      </c>
    </row>
    <row r="84" spans="1:75" ht="409.6" hidden="1" customHeight="1" x14ac:dyDescent="0.35">
      <c r="A84" s="24" t="s">
        <v>67</v>
      </c>
      <c r="B84" s="24" t="s">
        <v>124</v>
      </c>
      <c r="C84" s="24" t="s">
        <v>69</v>
      </c>
      <c r="D84" s="24" t="s">
        <v>502</v>
      </c>
      <c r="E84" s="24" t="s">
        <v>826</v>
      </c>
      <c r="F84" s="24" t="s">
        <v>827</v>
      </c>
      <c r="G84" s="24" t="s">
        <v>73</v>
      </c>
      <c r="H84" s="24" t="s">
        <v>828</v>
      </c>
      <c r="I84" s="24" t="s">
        <v>829</v>
      </c>
      <c r="J84" s="26">
        <v>265263138507</v>
      </c>
      <c r="K84" s="27">
        <v>264905846434</v>
      </c>
      <c r="L84" s="28">
        <v>414287057808</v>
      </c>
      <c r="M84" s="234">
        <v>405542871165</v>
      </c>
      <c r="N84" s="26">
        <v>302824039040</v>
      </c>
      <c r="O84" s="26">
        <v>274761732995.26001</v>
      </c>
      <c r="P84" s="235">
        <v>317395914593</v>
      </c>
      <c r="Q84" s="46">
        <v>201416010820</v>
      </c>
      <c r="R84" s="29" t="s">
        <v>830</v>
      </c>
      <c r="S84" s="29" t="s">
        <v>831</v>
      </c>
      <c r="T84" s="29" t="s">
        <v>832</v>
      </c>
      <c r="U84" s="29" t="s">
        <v>153</v>
      </c>
      <c r="V84" s="30">
        <v>9</v>
      </c>
      <c r="W84" s="30">
        <v>9</v>
      </c>
      <c r="X84" s="31" t="s">
        <v>833</v>
      </c>
      <c r="Y84" s="31" t="s">
        <v>834</v>
      </c>
      <c r="Z84" s="32">
        <v>9</v>
      </c>
      <c r="AA84" s="33">
        <v>9</v>
      </c>
      <c r="AB84" s="32">
        <v>9</v>
      </c>
      <c r="AC84" s="32">
        <v>9</v>
      </c>
      <c r="AD84" s="32">
        <v>9</v>
      </c>
      <c r="AE84" s="32"/>
      <c r="AF84" s="32"/>
      <c r="AG84" s="32"/>
      <c r="AH84" s="32"/>
      <c r="AI84" s="32"/>
      <c r="AJ84" s="32">
        <v>9</v>
      </c>
      <c r="AK84" s="30">
        <v>0</v>
      </c>
      <c r="AL84" s="34" t="s">
        <v>835</v>
      </c>
      <c r="AM84" s="34" t="s">
        <v>74</v>
      </c>
      <c r="AN84" s="34" t="s">
        <v>836</v>
      </c>
      <c r="AO84" s="34" t="s">
        <v>74</v>
      </c>
      <c r="AP84" s="35" t="s">
        <v>837</v>
      </c>
      <c r="AQ84" s="35" t="s">
        <v>74</v>
      </c>
      <c r="AR84" s="34" t="s">
        <v>838</v>
      </c>
      <c r="AS84" s="34" t="s">
        <v>839</v>
      </c>
      <c r="AT84" s="34" t="s">
        <v>74</v>
      </c>
      <c r="AU84" s="36" t="s">
        <v>840</v>
      </c>
      <c r="AV84" s="30">
        <v>9</v>
      </c>
      <c r="AW84" s="32" t="s">
        <v>92</v>
      </c>
      <c r="AX84" s="32">
        <v>9</v>
      </c>
      <c r="AY84" s="32">
        <v>9</v>
      </c>
      <c r="AZ84" s="30">
        <v>9</v>
      </c>
      <c r="BA84" s="30"/>
      <c r="BB84" s="30">
        <v>9</v>
      </c>
      <c r="BC84" s="30"/>
      <c r="BD84" s="30">
        <v>9</v>
      </c>
      <c r="BE84" s="30"/>
      <c r="BF84" s="30">
        <f t="shared" ref="BF84:BG85" si="19">AX84</f>
        <v>9</v>
      </c>
      <c r="BG84" s="30">
        <f t="shared" si="19"/>
        <v>9</v>
      </c>
      <c r="BH84" s="30"/>
      <c r="BI84" s="439" t="s">
        <v>841</v>
      </c>
      <c r="BJ84" s="439" t="s">
        <v>74</v>
      </c>
      <c r="BK84" s="39"/>
      <c r="BL84" s="39"/>
      <c r="BM84" s="39"/>
      <c r="BN84" s="39"/>
      <c r="BO84" s="39"/>
      <c r="BP84" s="39"/>
      <c r="BQ84" s="39"/>
      <c r="BR84" s="236" t="s">
        <v>840</v>
      </c>
      <c r="BS84" s="30">
        <v>9</v>
      </c>
      <c r="BT84" s="30">
        <v>9</v>
      </c>
      <c r="BU84" s="29" t="s">
        <v>842</v>
      </c>
      <c r="BV84" s="237" t="s">
        <v>842</v>
      </c>
      <c r="BW84" s="41" t="s">
        <v>843</v>
      </c>
    </row>
    <row r="85" spans="1:75" ht="122.5" hidden="1" customHeight="1" x14ac:dyDescent="0.35">
      <c r="A85" s="24" t="s">
        <v>67</v>
      </c>
      <c r="B85" s="24" t="s">
        <v>457</v>
      </c>
      <c r="C85" s="24" t="s">
        <v>69</v>
      </c>
      <c r="D85" s="24" t="s">
        <v>70</v>
      </c>
      <c r="E85" s="24" t="s">
        <v>844</v>
      </c>
      <c r="F85" s="24" t="s">
        <v>845</v>
      </c>
      <c r="G85" s="24" t="s">
        <v>73</v>
      </c>
      <c r="H85" s="24" t="s">
        <v>74</v>
      </c>
      <c r="I85" s="25" t="s">
        <v>735</v>
      </c>
      <c r="J85" s="26">
        <v>378000000</v>
      </c>
      <c r="K85" s="27">
        <v>349950000</v>
      </c>
      <c r="L85" s="28">
        <v>320744180</v>
      </c>
      <c r="M85" s="234">
        <v>317226834</v>
      </c>
      <c r="N85" s="26">
        <v>469253784</v>
      </c>
      <c r="O85" s="26">
        <v>404617284</v>
      </c>
      <c r="P85" s="46">
        <v>931921190</v>
      </c>
      <c r="Q85" s="46">
        <v>120139811</v>
      </c>
      <c r="R85" s="29" t="s">
        <v>846</v>
      </c>
      <c r="S85" s="29" t="s">
        <v>847</v>
      </c>
      <c r="T85" s="29" t="s">
        <v>848</v>
      </c>
      <c r="U85" s="29" t="s">
        <v>153</v>
      </c>
      <c r="V85" s="77">
        <v>1</v>
      </c>
      <c r="W85" s="77">
        <v>1</v>
      </c>
      <c r="X85" s="213" t="s">
        <v>849</v>
      </c>
      <c r="Y85" s="213" t="s">
        <v>850</v>
      </c>
      <c r="Z85" s="78">
        <v>1</v>
      </c>
      <c r="AA85" s="74">
        <v>1</v>
      </c>
      <c r="AB85" s="78">
        <v>1</v>
      </c>
      <c r="AC85" s="78">
        <v>1</v>
      </c>
      <c r="AD85" s="78">
        <v>1</v>
      </c>
      <c r="AE85" s="81"/>
      <c r="AF85" s="81"/>
      <c r="AG85" s="81"/>
      <c r="AH85" s="81"/>
      <c r="AI85" s="78"/>
      <c r="AJ85" s="78">
        <v>1</v>
      </c>
      <c r="AK85" s="138">
        <v>0</v>
      </c>
      <c r="AL85" s="34" t="s">
        <v>851</v>
      </c>
      <c r="AM85" s="34" t="s">
        <v>852</v>
      </c>
      <c r="AN85" s="34" t="s">
        <v>853</v>
      </c>
      <c r="AO85" s="34" t="s">
        <v>852</v>
      </c>
      <c r="AP85" s="214" t="s">
        <v>854</v>
      </c>
      <c r="AQ85" s="214" t="s">
        <v>852</v>
      </c>
      <c r="AR85" s="215" t="s">
        <v>855</v>
      </c>
      <c r="AS85" s="215" t="s">
        <v>856</v>
      </c>
      <c r="AT85" s="215" t="s">
        <v>852</v>
      </c>
      <c r="AU85" s="215" t="s">
        <v>857</v>
      </c>
      <c r="AV85" s="77">
        <v>1</v>
      </c>
      <c r="AW85" s="32" t="s">
        <v>92</v>
      </c>
      <c r="AX85" s="416">
        <v>1</v>
      </c>
      <c r="AY85" s="416">
        <v>1</v>
      </c>
      <c r="AZ85" s="133">
        <v>1</v>
      </c>
      <c r="BA85" s="133"/>
      <c r="BB85" s="133">
        <v>1</v>
      </c>
      <c r="BC85" s="133"/>
      <c r="BD85" s="133">
        <v>1</v>
      </c>
      <c r="BE85" s="29"/>
      <c r="BF85" s="133">
        <f t="shared" si="19"/>
        <v>1</v>
      </c>
      <c r="BG85" s="133">
        <f t="shared" si="19"/>
        <v>1</v>
      </c>
      <c r="BH85" s="133"/>
      <c r="BI85" s="64" t="s">
        <v>858</v>
      </c>
      <c r="BJ85" s="64" t="s">
        <v>852</v>
      </c>
      <c r="BK85" s="238"/>
      <c r="BL85" s="238"/>
      <c r="BM85" s="238"/>
      <c r="BN85" s="238"/>
      <c r="BO85" s="238"/>
      <c r="BP85" s="238"/>
      <c r="BQ85" s="238"/>
      <c r="BR85" s="238" t="s">
        <v>859</v>
      </c>
      <c r="BS85" s="97">
        <v>1</v>
      </c>
      <c r="BT85" s="77">
        <v>1</v>
      </c>
      <c r="BU85" s="29" t="s">
        <v>860</v>
      </c>
      <c r="BV85" s="239" t="s">
        <v>860</v>
      </c>
      <c r="BW85" s="41" t="s">
        <v>861</v>
      </c>
    </row>
    <row r="86" spans="1:75" ht="141.75" hidden="1" customHeight="1" x14ac:dyDescent="0.35">
      <c r="A86" s="452" t="s">
        <v>862</v>
      </c>
      <c r="B86" s="452" t="s">
        <v>863</v>
      </c>
      <c r="C86" s="452" t="s">
        <v>69</v>
      </c>
      <c r="D86" s="452" t="s">
        <v>502</v>
      </c>
      <c r="E86" s="452" t="s">
        <v>864</v>
      </c>
      <c r="F86" s="452" t="s">
        <v>865</v>
      </c>
      <c r="G86" s="452" t="s">
        <v>866</v>
      </c>
      <c r="H86" s="452" t="s">
        <v>867</v>
      </c>
      <c r="I86" s="452" t="s">
        <v>868</v>
      </c>
      <c r="J86" s="456">
        <v>27506259564</v>
      </c>
      <c r="K86" s="456">
        <v>27476054848</v>
      </c>
      <c r="L86" s="468">
        <v>86966571451</v>
      </c>
      <c r="M86" s="505">
        <v>71452091886</v>
      </c>
      <c r="N86" s="456">
        <v>47503718457.57</v>
      </c>
      <c r="O86" s="456">
        <v>32320775652</v>
      </c>
      <c r="P86" s="508">
        <v>54269523733</v>
      </c>
      <c r="Q86" s="508">
        <v>15341735099</v>
      </c>
      <c r="R86" s="461" t="s">
        <v>869</v>
      </c>
      <c r="S86" s="515" t="s">
        <v>870</v>
      </c>
      <c r="T86" s="29" t="s">
        <v>871</v>
      </c>
      <c r="U86" s="29" t="s">
        <v>488</v>
      </c>
      <c r="V86" s="30">
        <v>12822</v>
      </c>
      <c r="W86" s="30">
        <v>12822</v>
      </c>
      <c r="X86" s="31" t="s">
        <v>872</v>
      </c>
      <c r="Y86" s="31" t="s">
        <v>873</v>
      </c>
      <c r="Z86" s="32">
        <v>17822</v>
      </c>
      <c r="AA86" s="33">
        <v>5000</v>
      </c>
      <c r="AB86" s="32">
        <v>22822</v>
      </c>
      <c r="AC86" s="32">
        <v>18510</v>
      </c>
      <c r="AD86" s="32">
        <v>27822</v>
      </c>
      <c r="AE86" s="249"/>
      <c r="AF86" s="249"/>
      <c r="AG86" s="32"/>
      <c r="AH86" s="32"/>
      <c r="AI86" s="32"/>
      <c r="AJ86" s="32">
        <v>23549</v>
      </c>
      <c r="AK86" s="48">
        <v>4273</v>
      </c>
      <c r="AL86" s="190" t="s">
        <v>874</v>
      </c>
      <c r="AM86" s="190" t="s">
        <v>74</v>
      </c>
      <c r="AN86" s="190" t="s">
        <v>875</v>
      </c>
      <c r="AO86" s="190" t="s">
        <v>74</v>
      </c>
      <c r="AP86" s="240" t="s">
        <v>876</v>
      </c>
      <c r="AQ86" s="160" t="s">
        <v>74</v>
      </c>
      <c r="AR86" s="195" t="s">
        <v>877</v>
      </c>
      <c r="AS86" s="195" t="s">
        <v>878</v>
      </c>
      <c r="AT86" s="34" t="s">
        <v>879</v>
      </c>
      <c r="AU86" s="36" t="s">
        <v>880</v>
      </c>
      <c r="AV86" s="241">
        <v>32822</v>
      </c>
      <c r="AW86" s="250" t="s">
        <v>307</v>
      </c>
      <c r="AX86" s="182"/>
      <c r="AY86" s="182"/>
      <c r="AZ86" s="179">
        <f>3329+13911</f>
        <v>17240</v>
      </c>
      <c r="BA86" s="179"/>
      <c r="BB86" s="179">
        <f>1901-230+13911</f>
        <v>15582</v>
      </c>
      <c r="BC86" s="30"/>
      <c r="BD86" s="30"/>
      <c r="BE86" s="30"/>
      <c r="BF86" s="179">
        <f>AZ86+BB86</f>
        <v>32822</v>
      </c>
      <c r="BG86" s="196">
        <f>BA86+BC86</f>
        <v>0</v>
      </c>
      <c r="BH86" s="196"/>
      <c r="BI86" s="436" t="s">
        <v>881</v>
      </c>
      <c r="BJ86" s="182" t="s">
        <v>74</v>
      </c>
      <c r="BK86" s="197"/>
      <c r="BL86" s="197"/>
      <c r="BM86" s="197"/>
      <c r="BN86" s="197"/>
      <c r="BO86" s="197"/>
      <c r="BP86" s="197"/>
      <c r="BQ86" s="197"/>
      <c r="BR86" s="198" t="s">
        <v>882</v>
      </c>
      <c r="BS86" s="30">
        <v>32822</v>
      </c>
      <c r="BT86" s="30">
        <v>23549</v>
      </c>
      <c r="BU86" s="461" t="s">
        <v>580</v>
      </c>
      <c r="BV86" s="200" t="s">
        <v>580</v>
      </c>
      <c r="BW86" s="200" t="s">
        <v>883</v>
      </c>
    </row>
    <row r="87" spans="1:75" ht="141.75" hidden="1" customHeight="1" x14ac:dyDescent="0.35">
      <c r="A87" s="510"/>
      <c r="B87" s="510"/>
      <c r="C87" s="510"/>
      <c r="D87" s="510"/>
      <c r="E87" s="510"/>
      <c r="F87" s="510"/>
      <c r="G87" s="510"/>
      <c r="H87" s="510"/>
      <c r="I87" s="510"/>
      <c r="J87" s="507"/>
      <c r="K87" s="507"/>
      <c r="L87" s="504"/>
      <c r="M87" s="506"/>
      <c r="N87" s="507"/>
      <c r="O87" s="507"/>
      <c r="P87" s="509"/>
      <c r="Q87" s="509"/>
      <c r="R87" s="503"/>
      <c r="S87" s="516"/>
      <c r="T87" s="56" t="s">
        <v>884</v>
      </c>
      <c r="U87" s="56" t="s">
        <v>488</v>
      </c>
      <c r="V87" s="48">
        <v>12822</v>
      </c>
      <c r="W87" s="48">
        <v>12822</v>
      </c>
      <c r="X87" s="48" t="s">
        <v>872</v>
      </c>
      <c r="Y87" s="48" t="s">
        <v>873</v>
      </c>
      <c r="Z87" s="57">
        <v>0</v>
      </c>
      <c r="AA87" s="58">
        <v>0</v>
      </c>
      <c r="AB87" s="57">
        <v>0</v>
      </c>
      <c r="AC87" s="57">
        <v>0</v>
      </c>
      <c r="AD87" s="32">
        <v>0</v>
      </c>
      <c r="AE87" s="32"/>
      <c r="AF87" s="32"/>
      <c r="AG87" s="32"/>
      <c r="AH87" s="32"/>
      <c r="AI87" s="32"/>
      <c r="AJ87" s="32">
        <v>0</v>
      </c>
      <c r="AK87" s="48">
        <v>4273</v>
      </c>
      <c r="AL87" s="190"/>
      <c r="AM87" s="190"/>
      <c r="AN87" s="190"/>
      <c r="AO87" s="190"/>
      <c r="AP87" s="240"/>
      <c r="AQ87" s="160"/>
      <c r="AR87" s="48" t="s">
        <v>74</v>
      </c>
      <c r="AS87" s="48" t="s">
        <v>74</v>
      </c>
      <c r="AT87" s="48" t="s">
        <v>74</v>
      </c>
      <c r="AU87" s="48" t="s">
        <v>74</v>
      </c>
      <c r="AV87" s="48">
        <v>4273</v>
      </c>
      <c r="AW87" s="32" t="s">
        <v>122</v>
      </c>
      <c r="AX87" s="32"/>
      <c r="AY87" s="32"/>
      <c r="AZ87" s="48"/>
      <c r="BA87" s="48"/>
      <c r="BB87" s="48">
        <v>4273</v>
      </c>
      <c r="BC87" s="48"/>
      <c r="BD87" s="48"/>
      <c r="BE87" s="48"/>
      <c r="BF87" s="191">
        <f>AZ87+BB87</f>
        <v>4273</v>
      </c>
      <c r="BG87" s="242">
        <f>BA87+BC87</f>
        <v>0</v>
      </c>
      <c r="BH87" s="242"/>
      <c r="BI87" s="436" t="s">
        <v>881</v>
      </c>
      <c r="BJ87" s="182" t="s">
        <v>74</v>
      </c>
      <c r="BK87" s="197"/>
      <c r="BL87" s="197"/>
      <c r="BM87" s="197"/>
      <c r="BN87" s="197"/>
      <c r="BO87" s="197"/>
      <c r="BP87" s="197"/>
      <c r="BQ87" s="197"/>
      <c r="BR87" s="198" t="s">
        <v>882</v>
      </c>
      <c r="BS87" s="48"/>
      <c r="BT87" s="48">
        <f>BG87</f>
        <v>0</v>
      </c>
      <c r="BU87" s="503"/>
      <c r="BV87" s="200" t="s">
        <v>580</v>
      </c>
      <c r="BW87" s="200" t="s">
        <v>883</v>
      </c>
    </row>
    <row r="88" spans="1:75" ht="409.6" hidden="1" customHeight="1" x14ac:dyDescent="0.35">
      <c r="A88" s="453"/>
      <c r="B88" s="453"/>
      <c r="C88" s="453"/>
      <c r="D88" s="453"/>
      <c r="E88" s="453"/>
      <c r="F88" s="453"/>
      <c r="G88" s="453"/>
      <c r="H88" s="453"/>
      <c r="I88" s="453"/>
      <c r="J88" s="453"/>
      <c r="K88" s="453"/>
      <c r="L88" s="453"/>
      <c r="M88" s="491"/>
      <c r="N88" s="466"/>
      <c r="O88" s="466"/>
      <c r="P88" s="459"/>
      <c r="Q88" s="459"/>
      <c r="R88" s="453"/>
      <c r="S88" s="157" t="s">
        <v>885</v>
      </c>
      <c r="T88" s="29" t="s">
        <v>886</v>
      </c>
      <c r="U88" s="29" t="s">
        <v>79</v>
      </c>
      <c r="V88" s="30">
        <v>0</v>
      </c>
      <c r="W88" s="30">
        <v>0</v>
      </c>
      <c r="X88" s="31" t="s">
        <v>887</v>
      </c>
      <c r="Y88" s="31" t="s">
        <v>888</v>
      </c>
      <c r="Z88" s="32">
        <v>20000</v>
      </c>
      <c r="AA88" s="33">
        <v>25077</v>
      </c>
      <c r="AB88" s="243">
        <v>16000</v>
      </c>
      <c r="AC88" s="243">
        <v>16804</v>
      </c>
      <c r="AD88" s="243">
        <v>16000</v>
      </c>
      <c r="AE88" s="249"/>
      <c r="AF88" s="249"/>
      <c r="AG88" s="243"/>
      <c r="AH88" s="243"/>
      <c r="AI88" s="32"/>
      <c r="AJ88" s="32">
        <v>19644</v>
      </c>
      <c r="AK88" s="244">
        <v>0</v>
      </c>
      <c r="AL88" s="190" t="s">
        <v>889</v>
      </c>
      <c r="AM88" s="190" t="s">
        <v>74</v>
      </c>
      <c r="AN88" s="190" t="s">
        <v>890</v>
      </c>
      <c r="AO88" s="190" t="s">
        <v>74</v>
      </c>
      <c r="AP88" s="245" t="s">
        <v>891</v>
      </c>
      <c r="AQ88" s="246" t="s">
        <v>74</v>
      </c>
      <c r="AR88" s="195" t="s">
        <v>892</v>
      </c>
      <c r="AS88" s="195" t="s">
        <v>893</v>
      </c>
      <c r="AT88" s="34" t="s">
        <v>894</v>
      </c>
      <c r="AU88" s="36" t="s">
        <v>895</v>
      </c>
      <c r="AV88" s="247">
        <v>16000</v>
      </c>
      <c r="AW88" s="424" t="s">
        <v>307</v>
      </c>
      <c r="AX88" s="424"/>
      <c r="AY88" s="424"/>
      <c r="AZ88" s="247">
        <v>3500</v>
      </c>
      <c r="BA88" s="247"/>
      <c r="BB88" s="247"/>
      <c r="BC88" s="247"/>
      <c r="BD88" s="247">
        <v>12500</v>
      </c>
      <c r="BE88" s="247"/>
      <c r="BF88" s="248">
        <f>AX88+AZ88+BB88+BD88</f>
        <v>16000</v>
      </c>
      <c r="BG88" s="248">
        <f>AY88+BA88+BC88+BE88</f>
        <v>0</v>
      </c>
      <c r="BH88" s="580"/>
      <c r="BI88" s="436" t="s">
        <v>896</v>
      </c>
      <c r="BJ88" s="182" t="s">
        <v>74</v>
      </c>
      <c r="BK88" s="197"/>
      <c r="BL88" s="197"/>
      <c r="BM88" s="197"/>
      <c r="BN88" s="197"/>
      <c r="BO88" s="197"/>
      <c r="BP88" s="197"/>
      <c r="BQ88" s="197"/>
      <c r="BR88" s="198" t="s">
        <v>897</v>
      </c>
      <c r="BS88" s="30">
        <f>+_xlfn.IFS(U88="Acumulado",Z88+AB88+AD88+AV88,U88="Capacidad",AV88,U88="Flujo",AV88,U88="Reducción",AV88,U88="Stock",AV88)</f>
        <v>68000</v>
      </c>
      <c r="BT88" s="30">
        <f>AA88+AC88+AJ88+BG88</f>
        <v>61525</v>
      </c>
      <c r="BU88" s="453"/>
      <c r="BV88" s="200" t="s">
        <v>580</v>
      </c>
      <c r="BW88" s="200" t="s">
        <v>883</v>
      </c>
    </row>
    <row r="89" spans="1:75" ht="409.6" hidden="1" customHeight="1" x14ac:dyDescent="0.35">
      <c r="A89" s="454"/>
      <c r="B89" s="454"/>
      <c r="C89" s="454"/>
      <c r="D89" s="454"/>
      <c r="E89" s="454"/>
      <c r="F89" s="454"/>
      <c r="G89" s="454"/>
      <c r="H89" s="454"/>
      <c r="I89" s="454"/>
      <c r="J89" s="454"/>
      <c r="K89" s="454"/>
      <c r="L89" s="454"/>
      <c r="M89" s="492"/>
      <c r="N89" s="462"/>
      <c r="O89" s="462"/>
      <c r="P89" s="460"/>
      <c r="Q89" s="460"/>
      <c r="R89" s="454"/>
      <c r="S89" s="29" t="s">
        <v>898</v>
      </c>
      <c r="T89" s="64" t="s">
        <v>899</v>
      </c>
      <c r="U89" s="64" t="s">
        <v>488</v>
      </c>
      <c r="V89" s="32">
        <v>1569</v>
      </c>
      <c r="W89" s="32">
        <v>1569</v>
      </c>
      <c r="X89" s="32" t="s">
        <v>900</v>
      </c>
      <c r="Y89" s="32" t="s">
        <v>901</v>
      </c>
      <c r="Z89" s="32">
        <v>2109</v>
      </c>
      <c r="AA89" s="33">
        <v>656</v>
      </c>
      <c r="AB89" s="243">
        <v>2541</v>
      </c>
      <c r="AC89" s="243">
        <v>2898</v>
      </c>
      <c r="AD89" s="243">
        <v>2973</v>
      </c>
      <c r="AE89" s="249"/>
      <c r="AF89" s="249"/>
      <c r="AG89" s="243"/>
      <c r="AH89" s="243"/>
      <c r="AI89" s="32"/>
      <c r="AJ89" s="32">
        <v>2408</v>
      </c>
      <c r="AK89" s="250"/>
      <c r="AL89" s="249" t="s">
        <v>902</v>
      </c>
      <c r="AM89" s="249" t="s">
        <v>74</v>
      </c>
      <c r="AN89" s="249" t="s">
        <v>903</v>
      </c>
      <c r="AO89" s="249" t="s">
        <v>74</v>
      </c>
      <c r="AP89" s="251" t="s">
        <v>904</v>
      </c>
      <c r="AQ89" s="252" t="s">
        <v>74</v>
      </c>
      <c r="AR89" s="253" t="s">
        <v>905</v>
      </c>
      <c r="AS89" s="253" t="s">
        <v>906</v>
      </c>
      <c r="AT89" s="67" t="s">
        <v>907</v>
      </c>
      <c r="AU89" s="79" t="s">
        <v>895</v>
      </c>
      <c r="AV89" s="243"/>
      <c r="AW89" s="32" t="s">
        <v>225</v>
      </c>
      <c r="AX89" s="32" t="s">
        <v>225</v>
      </c>
      <c r="AY89" s="32" t="s">
        <v>225</v>
      </c>
      <c r="AZ89" s="32" t="s">
        <v>225</v>
      </c>
      <c r="BA89" s="32" t="s">
        <v>225</v>
      </c>
      <c r="BB89" s="32" t="s">
        <v>225</v>
      </c>
      <c r="BC89" s="32" t="s">
        <v>225</v>
      </c>
      <c r="BD89" s="32" t="s">
        <v>225</v>
      </c>
      <c r="BE89" s="32" t="s">
        <v>225</v>
      </c>
      <c r="BF89" s="243"/>
      <c r="BG89" s="243"/>
      <c r="BH89" s="581"/>
      <c r="BI89" s="80"/>
      <c r="BJ89" s="80"/>
      <c r="BK89" s="80"/>
      <c r="BL89" s="80"/>
      <c r="BM89" s="80"/>
      <c r="BN89" s="80"/>
      <c r="BO89" s="80"/>
      <c r="BP89" s="80"/>
      <c r="BQ89" s="80"/>
      <c r="BR89" s="80"/>
      <c r="BS89" s="32">
        <v>3405</v>
      </c>
      <c r="BT89" s="32">
        <v>3737</v>
      </c>
      <c r="BU89" s="454"/>
      <c r="BV89" s="200" t="s">
        <v>580</v>
      </c>
      <c r="BW89" s="200" t="s">
        <v>883</v>
      </c>
    </row>
    <row r="90" spans="1:75" ht="367.4" hidden="1" customHeight="1" x14ac:dyDescent="0.35">
      <c r="A90" s="488" t="s">
        <v>500</v>
      </c>
      <c r="B90" s="488" t="s">
        <v>908</v>
      </c>
      <c r="C90" s="488" t="s">
        <v>74</v>
      </c>
      <c r="D90" s="488" t="s">
        <v>502</v>
      </c>
      <c r="E90" s="488" t="s">
        <v>909</v>
      </c>
      <c r="F90" s="488" t="s">
        <v>910</v>
      </c>
      <c r="G90" s="488" t="s">
        <v>73</v>
      </c>
      <c r="H90" s="488" t="s">
        <v>74</v>
      </c>
      <c r="I90" s="488" t="s">
        <v>74</v>
      </c>
      <c r="J90" s="502"/>
      <c r="K90" s="502"/>
      <c r="L90" s="495"/>
      <c r="M90" s="495"/>
      <c r="N90" s="496"/>
      <c r="O90" s="496"/>
      <c r="P90" s="497"/>
      <c r="Q90" s="497"/>
      <c r="R90" s="489" t="s">
        <v>157</v>
      </c>
      <c r="S90" s="82" t="s">
        <v>911</v>
      </c>
      <c r="T90" s="82" t="s">
        <v>912</v>
      </c>
      <c r="U90" s="82" t="s">
        <v>638</v>
      </c>
      <c r="V90" s="99">
        <v>0</v>
      </c>
      <c r="W90" s="30">
        <v>32</v>
      </c>
      <c r="X90" s="31" t="s">
        <v>913</v>
      </c>
      <c r="Y90" s="31" t="s">
        <v>914</v>
      </c>
      <c r="Z90" s="100">
        <v>32</v>
      </c>
      <c r="AA90" s="33">
        <v>32</v>
      </c>
      <c r="AB90" s="100">
        <v>32</v>
      </c>
      <c r="AC90" s="100">
        <v>32</v>
      </c>
      <c r="AD90" s="100">
        <v>34</v>
      </c>
      <c r="AE90" s="100"/>
      <c r="AF90" s="100"/>
      <c r="AG90" s="100"/>
      <c r="AH90" s="100"/>
      <c r="AI90" s="32"/>
      <c r="AJ90" s="32">
        <v>34</v>
      </c>
      <c r="AK90" s="99">
        <v>0</v>
      </c>
      <c r="AL90" s="34" t="s">
        <v>915</v>
      </c>
      <c r="AM90" s="34" t="s">
        <v>916</v>
      </c>
      <c r="AN90" s="34" t="s">
        <v>917</v>
      </c>
      <c r="AO90" s="34" t="s">
        <v>918</v>
      </c>
      <c r="AP90" s="149" t="s">
        <v>919</v>
      </c>
      <c r="AQ90" s="149" t="s">
        <v>920</v>
      </c>
      <c r="AR90" s="101" t="s">
        <v>921</v>
      </c>
      <c r="AS90" s="101" t="s">
        <v>922</v>
      </c>
      <c r="AT90" s="101" t="s">
        <v>923</v>
      </c>
      <c r="AU90" s="101" t="s">
        <v>924</v>
      </c>
      <c r="AV90" s="99">
        <v>34</v>
      </c>
      <c r="AW90" s="32" t="s">
        <v>92</v>
      </c>
      <c r="AX90" s="425">
        <v>4</v>
      </c>
      <c r="AY90" s="100">
        <v>13</v>
      </c>
      <c r="AZ90" s="256">
        <v>12</v>
      </c>
      <c r="BA90" s="99"/>
      <c r="BB90" s="256">
        <v>8</v>
      </c>
      <c r="BC90" s="99"/>
      <c r="BD90" s="256">
        <v>10</v>
      </c>
      <c r="BE90" s="99"/>
      <c r="BF90" s="30">
        <f t="shared" ref="BF90:BG92" si="20">AX90+AZ90+BB90+BD90</f>
        <v>34</v>
      </c>
      <c r="BG90" s="30">
        <f t="shared" si="20"/>
        <v>13</v>
      </c>
      <c r="BH90" s="30"/>
      <c r="BI90" s="100" t="s">
        <v>925</v>
      </c>
      <c r="BJ90" s="100" t="s">
        <v>926</v>
      </c>
      <c r="BK90" s="150"/>
      <c r="BL90" s="150"/>
      <c r="BM90" s="150"/>
      <c r="BN90" s="150"/>
      <c r="BO90" s="150"/>
      <c r="BP90" s="150"/>
      <c r="BQ90" s="150"/>
      <c r="BR90" s="150"/>
      <c r="BS90" s="30">
        <f>+_xlfn.IFS(U90="Acumulado",Z90+AB90+AD90+AV90,U90="Capacidad",AV90,U90="Flujo",AV90,U90="Reducción",AV90,U90="Stock",AV90)</f>
        <v>132</v>
      </c>
      <c r="BT90" s="30">
        <f>AA90+AC90+AJ90+BG90</f>
        <v>111</v>
      </c>
      <c r="BU90" s="489" t="s">
        <v>927</v>
      </c>
      <c r="BV90" s="114" t="s">
        <v>927</v>
      </c>
      <c r="BW90" s="200" t="s">
        <v>928</v>
      </c>
    </row>
    <row r="91" spans="1:75" ht="204" hidden="1" customHeight="1" x14ac:dyDescent="0.35">
      <c r="A91" s="454"/>
      <c r="B91" s="454"/>
      <c r="C91" s="454"/>
      <c r="D91" s="454"/>
      <c r="E91" s="454"/>
      <c r="F91" s="454"/>
      <c r="G91" s="454"/>
      <c r="H91" s="454"/>
      <c r="I91" s="454"/>
      <c r="J91" s="454"/>
      <c r="K91" s="454"/>
      <c r="L91" s="454"/>
      <c r="M91" s="454"/>
      <c r="N91" s="462"/>
      <c r="O91" s="462"/>
      <c r="P91" s="499"/>
      <c r="Q91" s="499"/>
      <c r="R91" s="462"/>
      <c r="S91" s="255" t="s">
        <v>929</v>
      </c>
      <c r="T91" s="255" t="s">
        <v>930</v>
      </c>
      <c r="U91" s="257" t="s">
        <v>638</v>
      </c>
      <c r="V91" s="254">
        <v>0</v>
      </c>
      <c r="W91" s="66">
        <v>3</v>
      </c>
      <c r="X91" s="100" t="s">
        <v>931</v>
      </c>
      <c r="Y91" s="100" t="s">
        <v>931</v>
      </c>
      <c r="Z91" s="100">
        <v>3</v>
      </c>
      <c r="AA91" s="33">
        <v>3</v>
      </c>
      <c r="AB91" s="100" t="s">
        <v>931</v>
      </c>
      <c r="AC91" s="100"/>
      <c r="AD91" s="100" t="s">
        <v>931</v>
      </c>
      <c r="AE91" s="100"/>
      <c r="AF91" s="100"/>
      <c r="AG91" s="100"/>
      <c r="AH91" s="100"/>
      <c r="AI91" s="100"/>
      <c r="AJ91" s="100" t="s">
        <v>931</v>
      </c>
      <c r="AK91" s="100" t="s">
        <v>931</v>
      </c>
      <c r="AL91" s="100" t="s">
        <v>931</v>
      </c>
      <c r="AM91" s="100" t="s">
        <v>931</v>
      </c>
      <c r="AN91" s="100" t="s">
        <v>931</v>
      </c>
      <c r="AO91" s="100" t="s">
        <v>931</v>
      </c>
      <c r="AP91" s="100" t="s">
        <v>931</v>
      </c>
      <c r="AQ91" s="100" t="s">
        <v>931</v>
      </c>
      <c r="AR91" s="258" t="s">
        <v>931</v>
      </c>
      <c r="AS91" s="258" t="s">
        <v>931</v>
      </c>
      <c r="AT91" s="258" t="s">
        <v>931</v>
      </c>
      <c r="AU91" s="258" t="s">
        <v>931</v>
      </c>
      <c r="AV91" s="100"/>
      <c r="AW91" s="32" t="s">
        <v>213</v>
      </c>
      <c r="AX91" s="32" t="s">
        <v>213</v>
      </c>
      <c r="AY91" s="32" t="s">
        <v>213</v>
      </c>
      <c r="AZ91" s="32" t="s">
        <v>213</v>
      </c>
      <c r="BA91" s="32" t="s">
        <v>213</v>
      </c>
      <c r="BB91" s="32" t="s">
        <v>213</v>
      </c>
      <c r="BC91" s="32" t="s">
        <v>213</v>
      </c>
      <c r="BD91" s="32" t="s">
        <v>213</v>
      </c>
      <c r="BE91" s="32" t="s">
        <v>213</v>
      </c>
      <c r="BF91" s="69"/>
      <c r="BG91" s="69"/>
      <c r="BH91" s="69"/>
      <c r="BI91" s="100"/>
      <c r="BJ91" s="100"/>
      <c r="BK91" s="100"/>
      <c r="BL91" s="100"/>
      <c r="BM91" s="100"/>
      <c r="BN91" s="100"/>
      <c r="BO91" s="100"/>
      <c r="BP91" s="100"/>
      <c r="BQ91" s="100"/>
      <c r="BR91" s="100"/>
      <c r="BS91" s="32">
        <v>3</v>
      </c>
      <c r="BT91" s="32">
        <v>3</v>
      </c>
      <c r="BU91" s="453"/>
      <c r="BV91" s="114" t="s">
        <v>927</v>
      </c>
      <c r="BW91" s="200" t="s">
        <v>928</v>
      </c>
    </row>
    <row r="92" spans="1:75" s="22" customFormat="1" ht="245.15" hidden="1" customHeight="1" x14ac:dyDescent="0.35">
      <c r="A92" s="488" t="s">
        <v>500</v>
      </c>
      <c r="B92" s="488" t="s">
        <v>932</v>
      </c>
      <c r="C92" s="488" t="s">
        <v>74</v>
      </c>
      <c r="D92" s="488" t="s">
        <v>502</v>
      </c>
      <c r="E92" s="488" t="s">
        <v>933</v>
      </c>
      <c r="F92" s="488" t="s">
        <v>934</v>
      </c>
      <c r="G92" s="488" t="s">
        <v>73</v>
      </c>
      <c r="H92" s="488" t="s">
        <v>935</v>
      </c>
      <c r="I92" s="488" t="s">
        <v>74</v>
      </c>
      <c r="J92" s="502"/>
      <c r="K92" s="502"/>
      <c r="L92" s="501"/>
      <c r="M92" s="501"/>
      <c r="N92" s="496"/>
      <c r="O92" s="496"/>
      <c r="P92" s="497"/>
      <c r="Q92" s="497"/>
      <c r="R92" s="489" t="s">
        <v>157</v>
      </c>
      <c r="S92" s="489" t="s">
        <v>936</v>
      </c>
      <c r="T92" s="82" t="s">
        <v>937</v>
      </c>
      <c r="U92" s="82" t="s">
        <v>638</v>
      </c>
      <c r="V92" s="99">
        <v>0</v>
      </c>
      <c r="W92" s="30">
        <v>45204</v>
      </c>
      <c r="X92" s="31" t="s">
        <v>938</v>
      </c>
      <c r="Y92" s="31" t="s">
        <v>939</v>
      </c>
      <c r="Z92" s="100">
        <v>40300</v>
      </c>
      <c r="AA92" s="33">
        <v>45204</v>
      </c>
      <c r="AB92" s="100">
        <v>44200</v>
      </c>
      <c r="AC92" s="100">
        <v>52245.5</v>
      </c>
      <c r="AD92" s="100">
        <v>44200</v>
      </c>
      <c r="AE92" s="100"/>
      <c r="AF92" s="100"/>
      <c r="AG92" s="153"/>
      <c r="AH92" s="153"/>
      <c r="AI92" s="32"/>
      <c r="AJ92" s="32">
        <v>44687.7</v>
      </c>
      <c r="AK92" s="99">
        <v>0</v>
      </c>
      <c r="AL92" s="34" t="s">
        <v>940</v>
      </c>
      <c r="AM92" s="34" t="s">
        <v>916</v>
      </c>
      <c r="AN92" s="34" t="s">
        <v>941</v>
      </c>
      <c r="AO92" s="34" t="s">
        <v>918</v>
      </c>
      <c r="AP92" s="149" t="s">
        <v>942</v>
      </c>
      <c r="AQ92" s="149" t="s">
        <v>920</v>
      </c>
      <c r="AR92" s="101" t="s">
        <v>943</v>
      </c>
      <c r="AS92" s="101" t="s">
        <v>944</v>
      </c>
      <c r="AT92" s="101" t="s">
        <v>945</v>
      </c>
      <c r="AU92" s="101" t="s">
        <v>924</v>
      </c>
      <c r="AV92" s="99">
        <v>44200</v>
      </c>
      <c r="AW92" s="32" t="s">
        <v>92</v>
      </c>
      <c r="AX92" s="425">
        <v>5000</v>
      </c>
      <c r="AY92" s="100">
        <v>5168</v>
      </c>
      <c r="AZ92" s="256">
        <v>11100</v>
      </c>
      <c r="BA92" s="99"/>
      <c r="BB92" s="256">
        <v>16000</v>
      </c>
      <c r="BC92" s="99"/>
      <c r="BD92" s="256">
        <v>12100</v>
      </c>
      <c r="BE92" s="99"/>
      <c r="BF92" s="30">
        <f t="shared" si="20"/>
        <v>44200</v>
      </c>
      <c r="BG92" s="30">
        <f t="shared" si="20"/>
        <v>5168</v>
      </c>
      <c r="BH92" s="30"/>
      <c r="BI92" s="100" t="s">
        <v>946</v>
      </c>
      <c r="BJ92" s="100" t="s">
        <v>947</v>
      </c>
      <c r="BK92" s="150"/>
      <c r="BL92" s="150"/>
      <c r="BM92" s="150"/>
      <c r="BN92" s="150"/>
      <c r="BO92" s="150"/>
      <c r="BP92" s="150"/>
      <c r="BQ92" s="150"/>
      <c r="BR92" s="150"/>
      <c r="BS92" s="30">
        <f>+_xlfn.IFS(U92="Acumulado",Z92+AB92+AD92+AV92,U92="Capacidad",AV92,U92="Flujo",AV92,U92="Reducción",AV92,U92="Stock",AV92)</f>
        <v>172900</v>
      </c>
      <c r="BT92" s="30">
        <f>AA92+AC92+AJ92+BG92</f>
        <v>147305.20000000001</v>
      </c>
      <c r="BU92" s="453"/>
      <c r="BV92" s="114" t="s">
        <v>927</v>
      </c>
      <c r="BW92" s="200" t="s">
        <v>948</v>
      </c>
    </row>
    <row r="93" spans="1:75" s="22" customFormat="1" ht="245.15" hidden="1" customHeight="1" x14ac:dyDescent="0.35">
      <c r="A93" s="453"/>
      <c r="B93" s="453"/>
      <c r="C93" s="453"/>
      <c r="D93" s="453"/>
      <c r="E93" s="453"/>
      <c r="F93" s="453"/>
      <c r="G93" s="453"/>
      <c r="H93" s="453"/>
      <c r="I93" s="453"/>
      <c r="J93" s="453"/>
      <c r="K93" s="453"/>
      <c r="L93" s="453"/>
      <c r="M93" s="453"/>
      <c r="N93" s="466"/>
      <c r="O93" s="466"/>
      <c r="P93" s="498"/>
      <c r="Q93" s="498"/>
      <c r="R93" s="453"/>
      <c r="S93" s="454"/>
      <c r="T93" s="82" t="s">
        <v>949</v>
      </c>
      <c r="U93" s="82" t="s">
        <v>153</v>
      </c>
      <c r="V93" s="99">
        <v>3</v>
      </c>
      <c r="W93" s="30"/>
      <c r="X93" s="31" t="s">
        <v>950</v>
      </c>
      <c r="Y93" s="31" t="s">
        <v>951</v>
      </c>
      <c r="Z93" s="100"/>
      <c r="AA93" s="33"/>
      <c r="AB93" s="259">
        <v>0.88680000000000003</v>
      </c>
      <c r="AC93" s="259">
        <v>0.88680000000000003</v>
      </c>
      <c r="AD93" s="259">
        <v>0.88680000000000003</v>
      </c>
      <c r="AE93" s="100"/>
      <c r="AF93" s="100"/>
      <c r="AG93" s="100"/>
      <c r="AH93" s="259"/>
      <c r="AI93" s="81"/>
      <c r="AJ93" s="81">
        <v>0.88680000000000003</v>
      </c>
      <c r="AK93" s="99">
        <v>0</v>
      </c>
      <c r="AL93" s="34" t="s">
        <v>952</v>
      </c>
      <c r="AM93" s="34" t="s">
        <v>953</v>
      </c>
      <c r="AN93" s="34" t="s">
        <v>952</v>
      </c>
      <c r="AO93" s="34" t="s">
        <v>953</v>
      </c>
      <c r="AP93" s="149" t="s">
        <v>157</v>
      </c>
      <c r="AQ93" s="149" t="s">
        <v>953</v>
      </c>
      <c r="AR93" s="101" t="s">
        <v>954</v>
      </c>
      <c r="AS93" s="101" t="s">
        <v>955</v>
      </c>
      <c r="AT93" s="101" t="s">
        <v>923</v>
      </c>
      <c r="AU93" s="101" t="s">
        <v>924</v>
      </c>
      <c r="AV93" s="97">
        <v>0.88680000000000003</v>
      </c>
      <c r="AW93" s="32" t="s">
        <v>122</v>
      </c>
      <c r="AX93" s="100"/>
      <c r="AY93" s="100"/>
      <c r="AZ93" s="99"/>
      <c r="BA93" s="99"/>
      <c r="BB93" s="99"/>
      <c r="BC93" s="99"/>
      <c r="BD93" s="261">
        <v>0.88680000000000003</v>
      </c>
      <c r="BE93" s="99"/>
      <c r="BF93" s="261">
        <v>0.88680000000000003</v>
      </c>
      <c r="BG93" s="30">
        <f>AY93</f>
        <v>0</v>
      </c>
      <c r="BH93" s="30"/>
      <c r="BI93" s="100" t="s">
        <v>956</v>
      </c>
      <c r="BJ93" s="100" t="s">
        <v>956</v>
      </c>
      <c r="BK93" s="99"/>
      <c r="BL93" s="99"/>
      <c r="BM93" s="99"/>
      <c r="BN93" s="99"/>
      <c r="BO93" s="99"/>
      <c r="BP93" s="99"/>
      <c r="BQ93" s="99"/>
      <c r="BR93" s="99"/>
      <c r="BS93" s="260">
        <v>0.88680000000000003</v>
      </c>
      <c r="BT93" s="97">
        <v>0.88680000000000003</v>
      </c>
      <c r="BU93" s="453"/>
      <c r="BV93" s="114" t="s">
        <v>927</v>
      </c>
      <c r="BW93" s="200" t="s">
        <v>948</v>
      </c>
    </row>
    <row r="94" spans="1:75" s="22" customFormat="1" ht="160.4" hidden="1" customHeight="1" x14ac:dyDescent="0.35">
      <c r="A94" s="453"/>
      <c r="B94" s="453"/>
      <c r="C94" s="453"/>
      <c r="D94" s="453"/>
      <c r="E94" s="453"/>
      <c r="F94" s="453"/>
      <c r="G94" s="453"/>
      <c r="H94" s="453"/>
      <c r="I94" s="453"/>
      <c r="J94" s="453"/>
      <c r="K94" s="453"/>
      <c r="L94" s="453"/>
      <c r="M94" s="453"/>
      <c r="N94" s="466"/>
      <c r="O94" s="466"/>
      <c r="P94" s="498"/>
      <c r="Q94" s="498"/>
      <c r="R94" s="453"/>
      <c r="S94" s="82" t="s">
        <v>936</v>
      </c>
      <c r="T94" s="82" t="s">
        <v>957</v>
      </c>
      <c r="U94" s="82" t="s">
        <v>638</v>
      </c>
      <c r="V94" s="99">
        <v>0</v>
      </c>
      <c r="W94" s="30">
        <v>50</v>
      </c>
      <c r="X94" s="31" t="s">
        <v>958</v>
      </c>
      <c r="Y94" s="31" t="s">
        <v>959</v>
      </c>
      <c r="Z94" s="100">
        <v>50</v>
      </c>
      <c r="AA94" s="33">
        <v>50</v>
      </c>
      <c r="AB94" s="100">
        <v>55</v>
      </c>
      <c r="AC94" s="100">
        <v>55</v>
      </c>
      <c r="AD94" s="100">
        <v>60</v>
      </c>
      <c r="AE94" s="100"/>
      <c r="AF94" s="100"/>
      <c r="AG94" s="100"/>
      <c r="AH94" s="100"/>
      <c r="AI94" s="32"/>
      <c r="AJ94" s="32">
        <v>117</v>
      </c>
      <c r="AK94" s="99">
        <v>0</v>
      </c>
      <c r="AL94" s="34" t="s">
        <v>960</v>
      </c>
      <c r="AM94" s="34" t="s">
        <v>916</v>
      </c>
      <c r="AN94" s="34" t="s">
        <v>961</v>
      </c>
      <c r="AO94" s="34" t="s">
        <v>918</v>
      </c>
      <c r="AP94" s="149" t="s">
        <v>962</v>
      </c>
      <c r="AQ94" s="149" t="s">
        <v>918</v>
      </c>
      <c r="AR94" s="101" t="s">
        <v>963</v>
      </c>
      <c r="AS94" s="101" t="s">
        <v>964</v>
      </c>
      <c r="AT94" s="101" t="s">
        <v>965</v>
      </c>
      <c r="AU94" s="101" t="s">
        <v>924</v>
      </c>
      <c r="AV94" s="99">
        <v>65</v>
      </c>
      <c r="AW94" s="32" t="s">
        <v>92</v>
      </c>
      <c r="AX94" s="425">
        <v>6</v>
      </c>
      <c r="AY94" s="100">
        <v>15</v>
      </c>
      <c r="AZ94" s="256">
        <v>18</v>
      </c>
      <c r="BA94" s="99"/>
      <c r="BB94" s="256">
        <v>20</v>
      </c>
      <c r="BC94" s="99"/>
      <c r="BD94" s="256">
        <v>21</v>
      </c>
      <c r="BE94" s="99"/>
      <c r="BF94" s="30">
        <f t="shared" ref="BF94:BG95" si="21">AX94+AZ94+BB94+BD94</f>
        <v>65</v>
      </c>
      <c r="BG94" s="30">
        <f t="shared" si="21"/>
        <v>15</v>
      </c>
      <c r="BH94" s="30"/>
      <c r="BI94" s="100" t="s">
        <v>966</v>
      </c>
      <c r="BJ94" s="100" t="s">
        <v>967</v>
      </c>
      <c r="BK94" s="150"/>
      <c r="BL94" s="150"/>
      <c r="BM94" s="150"/>
      <c r="BN94" s="150"/>
      <c r="BO94" s="150"/>
      <c r="BP94" s="150"/>
      <c r="BQ94" s="150"/>
      <c r="BR94" s="150"/>
      <c r="BS94" s="30">
        <f>+_xlfn.IFS(U94="Acumulado",Z94+AB94+AD94+AV94,U94="Capacidad",AV94,U94="Flujo",AV94,U94="Reducción",AV94,U94="Stock",AV94)</f>
        <v>230</v>
      </c>
      <c r="BT94" s="30">
        <f>AA94+AC94+AJ94+BG94</f>
        <v>237</v>
      </c>
      <c r="BU94" s="453"/>
      <c r="BV94" s="114" t="s">
        <v>927</v>
      </c>
      <c r="BW94" s="200" t="s">
        <v>948</v>
      </c>
    </row>
    <row r="95" spans="1:75" s="22" customFormat="1" ht="409.6" hidden="1" customHeight="1" x14ac:dyDescent="0.35">
      <c r="A95" s="453"/>
      <c r="B95" s="453"/>
      <c r="C95" s="453"/>
      <c r="D95" s="453"/>
      <c r="E95" s="453"/>
      <c r="F95" s="453"/>
      <c r="G95" s="453"/>
      <c r="H95" s="453"/>
      <c r="I95" s="453"/>
      <c r="J95" s="453"/>
      <c r="K95" s="453"/>
      <c r="L95" s="453"/>
      <c r="M95" s="453"/>
      <c r="N95" s="466"/>
      <c r="O95" s="466"/>
      <c r="P95" s="498"/>
      <c r="Q95" s="498"/>
      <c r="R95" s="453"/>
      <c r="S95" s="82" t="s">
        <v>968</v>
      </c>
      <c r="T95" s="82" t="s">
        <v>969</v>
      </c>
      <c r="U95" s="82" t="s">
        <v>638</v>
      </c>
      <c r="V95" s="99">
        <v>0</v>
      </c>
      <c r="W95" s="30">
        <v>12641</v>
      </c>
      <c r="X95" s="31" t="s">
        <v>970</v>
      </c>
      <c r="Y95" s="31" t="s">
        <v>971</v>
      </c>
      <c r="Z95" s="100">
        <v>12000</v>
      </c>
      <c r="AA95" s="33">
        <v>12641</v>
      </c>
      <c r="AB95" s="100">
        <v>13000</v>
      </c>
      <c r="AC95" s="100">
        <v>13023</v>
      </c>
      <c r="AD95" s="100">
        <v>13200</v>
      </c>
      <c r="AE95" s="100"/>
      <c r="AF95" s="100"/>
      <c r="AG95" s="153"/>
      <c r="AH95" s="153"/>
      <c r="AI95" s="32"/>
      <c r="AJ95" s="32">
        <v>18889</v>
      </c>
      <c r="AK95" s="99">
        <v>0</v>
      </c>
      <c r="AL95" s="34" t="s">
        <v>972</v>
      </c>
      <c r="AM95" s="34" t="s">
        <v>973</v>
      </c>
      <c r="AN95" s="34" t="s">
        <v>974</v>
      </c>
      <c r="AO95" s="34" t="s">
        <v>918</v>
      </c>
      <c r="AP95" s="149" t="s">
        <v>975</v>
      </c>
      <c r="AQ95" s="149" t="s">
        <v>920</v>
      </c>
      <c r="AR95" s="101" t="s">
        <v>976</v>
      </c>
      <c r="AS95" s="101" t="s">
        <v>977</v>
      </c>
      <c r="AT95" s="101" t="s">
        <v>978</v>
      </c>
      <c r="AU95" s="101" t="s">
        <v>924</v>
      </c>
      <c r="AV95" s="99">
        <v>13400</v>
      </c>
      <c r="AW95" s="32" t="s">
        <v>92</v>
      </c>
      <c r="AX95" s="425">
        <v>1800</v>
      </c>
      <c r="AY95" s="100">
        <v>2484</v>
      </c>
      <c r="AZ95" s="256">
        <v>3200</v>
      </c>
      <c r="BA95" s="99"/>
      <c r="BB95" s="256">
        <v>3800</v>
      </c>
      <c r="BC95" s="99"/>
      <c r="BD95" s="256">
        <v>4600</v>
      </c>
      <c r="BE95" s="99"/>
      <c r="BF95" s="30">
        <f t="shared" si="21"/>
        <v>13400</v>
      </c>
      <c r="BG95" s="30">
        <f t="shared" si="21"/>
        <v>2484</v>
      </c>
      <c r="BH95" s="30"/>
      <c r="BI95" s="100" t="s">
        <v>979</v>
      </c>
      <c r="BJ95" s="100" t="s">
        <v>980</v>
      </c>
      <c r="BK95" s="150"/>
      <c r="BL95" s="150"/>
      <c r="BM95" s="150"/>
      <c r="BN95" s="150"/>
      <c r="BO95" s="150"/>
      <c r="BP95" s="150"/>
      <c r="BQ95" s="150"/>
      <c r="BR95" s="150"/>
      <c r="BS95" s="30">
        <f>+_xlfn.IFS(U95="Acumulado",Z95+AB95+AD95+AV95,U95="Capacidad",AV95,U95="Flujo",AV95,U95="Reducción",AV95,U95="Stock",AV95)</f>
        <v>51600</v>
      </c>
      <c r="BT95" s="30">
        <f>AA95+AC95+AJ95+BG95</f>
        <v>47037</v>
      </c>
      <c r="BU95" s="453"/>
      <c r="BV95" s="114" t="s">
        <v>927</v>
      </c>
      <c r="BW95" s="200" t="s">
        <v>948</v>
      </c>
    </row>
    <row r="96" spans="1:75" s="22" customFormat="1" ht="183.65" hidden="1" customHeight="1" x14ac:dyDescent="0.35">
      <c r="A96" s="454"/>
      <c r="B96" s="454"/>
      <c r="C96" s="454"/>
      <c r="D96" s="454"/>
      <c r="E96" s="454"/>
      <c r="F96" s="454"/>
      <c r="G96" s="454"/>
      <c r="H96" s="454"/>
      <c r="I96" s="454"/>
      <c r="J96" s="454"/>
      <c r="K96" s="454"/>
      <c r="L96" s="454"/>
      <c r="M96" s="454"/>
      <c r="N96" s="462"/>
      <c r="O96" s="462"/>
      <c r="P96" s="499"/>
      <c r="Q96" s="499"/>
      <c r="R96" s="462"/>
      <c r="S96" s="255" t="s">
        <v>981</v>
      </c>
      <c r="T96" s="255" t="s">
        <v>982</v>
      </c>
      <c r="U96" s="255" t="s">
        <v>638</v>
      </c>
      <c r="V96" s="100">
        <v>0</v>
      </c>
      <c r="W96" s="100">
        <v>0</v>
      </c>
      <c r="X96" s="32" t="s">
        <v>983</v>
      </c>
      <c r="Y96" s="32" t="s">
        <v>984</v>
      </c>
      <c r="Z96" s="100">
        <v>4</v>
      </c>
      <c r="AA96" s="33">
        <v>0</v>
      </c>
      <c r="AB96" s="100">
        <v>0</v>
      </c>
      <c r="AC96" s="100">
        <v>4</v>
      </c>
      <c r="AD96" s="100"/>
      <c r="AE96" s="100"/>
      <c r="AF96" s="100"/>
      <c r="AG96" s="100"/>
      <c r="AH96" s="100"/>
      <c r="AI96" s="100"/>
      <c r="AJ96" s="100" t="s">
        <v>985</v>
      </c>
      <c r="AK96" s="100" t="s">
        <v>985</v>
      </c>
      <c r="AL96" s="100" t="s">
        <v>985</v>
      </c>
      <c r="AM96" s="100" t="s">
        <v>985</v>
      </c>
      <c r="AN96" s="100" t="s">
        <v>985</v>
      </c>
      <c r="AO96" s="100" t="s">
        <v>985</v>
      </c>
      <c r="AP96" s="100" t="s">
        <v>985</v>
      </c>
      <c r="AQ96" s="100" t="s">
        <v>985</v>
      </c>
      <c r="AR96" s="258" t="s">
        <v>985</v>
      </c>
      <c r="AS96" s="258" t="s">
        <v>985</v>
      </c>
      <c r="AT96" s="258" t="s">
        <v>985</v>
      </c>
      <c r="AU96" s="258" t="s">
        <v>985</v>
      </c>
      <c r="AV96" s="100"/>
      <c r="AW96" s="100" t="s">
        <v>985</v>
      </c>
      <c r="AX96" s="100" t="s">
        <v>985</v>
      </c>
      <c r="AY96" s="100" t="s">
        <v>985</v>
      </c>
      <c r="AZ96" s="100" t="s">
        <v>985</v>
      </c>
      <c r="BA96" s="100" t="s">
        <v>985</v>
      </c>
      <c r="BB96" s="100" t="s">
        <v>985</v>
      </c>
      <c r="BC96" s="100" t="s">
        <v>985</v>
      </c>
      <c r="BD96" s="100" t="s">
        <v>985</v>
      </c>
      <c r="BE96" s="100" t="s">
        <v>985</v>
      </c>
      <c r="BF96" s="69"/>
      <c r="BG96" s="69"/>
      <c r="BH96" s="69"/>
      <c r="BI96" s="100"/>
      <c r="BJ96" s="100"/>
      <c r="BK96" s="100"/>
      <c r="BL96" s="100"/>
      <c r="BM96" s="100"/>
      <c r="BN96" s="100"/>
      <c r="BO96" s="100"/>
      <c r="BP96" s="100"/>
      <c r="BQ96" s="100"/>
      <c r="BR96" s="100"/>
      <c r="BS96" s="32">
        <f>+_xlfn.IFS(U96="Acumulado",Z96+AB96+AD96+AV96,U96="Capacidad",AV96,U96="Flujo",AV96,U96="Reducción",AV96,U96="Stock",AV96)</f>
        <v>4</v>
      </c>
      <c r="BT96" s="32">
        <v>4</v>
      </c>
      <c r="BU96" s="454"/>
      <c r="BV96" s="114" t="s">
        <v>927</v>
      </c>
      <c r="BW96" s="200" t="s">
        <v>948</v>
      </c>
    </row>
    <row r="97" spans="1:75" s="22" customFormat="1" ht="81" hidden="1" customHeight="1" x14ac:dyDescent="0.35">
      <c r="A97" s="488" t="s">
        <v>500</v>
      </c>
      <c r="B97" s="488" t="s">
        <v>986</v>
      </c>
      <c r="C97" s="488" t="s">
        <v>74</v>
      </c>
      <c r="D97" s="488" t="s">
        <v>502</v>
      </c>
      <c r="E97" s="488" t="s">
        <v>987</v>
      </c>
      <c r="F97" s="488" t="s">
        <v>988</v>
      </c>
      <c r="G97" s="488" t="s">
        <v>73</v>
      </c>
      <c r="H97" s="488" t="s">
        <v>74</v>
      </c>
      <c r="I97" s="488" t="s">
        <v>74</v>
      </c>
      <c r="J97" s="500"/>
      <c r="K97" s="500"/>
      <c r="L97" s="495"/>
      <c r="M97" s="495"/>
      <c r="N97" s="496"/>
      <c r="O97" s="496"/>
      <c r="P97" s="497"/>
      <c r="Q97" s="497"/>
      <c r="R97" s="489" t="s">
        <v>989</v>
      </c>
      <c r="S97" s="82" t="s">
        <v>990</v>
      </c>
      <c r="T97" s="82" t="s">
        <v>991</v>
      </c>
      <c r="U97" s="82" t="s">
        <v>153</v>
      </c>
      <c r="V97" s="99">
        <v>0</v>
      </c>
      <c r="W97" s="30">
        <v>1</v>
      </c>
      <c r="X97" s="31" t="s">
        <v>992</v>
      </c>
      <c r="Y97" s="31" t="s">
        <v>993</v>
      </c>
      <c r="Z97" s="100">
        <v>1</v>
      </c>
      <c r="AA97" s="33">
        <v>1</v>
      </c>
      <c r="AB97" s="100">
        <v>1</v>
      </c>
      <c r="AC97" s="100">
        <v>1</v>
      </c>
      <c r="AD97" s="100">
        <v>1</v>
      </c>
      <c r="AE97" s="283"/>
      <c r="AF97" s="283"/>
      <c r="AG97" s="283"/>
      <c r="AH97" s="100"/>
      <c r="AI97" s="32"/>
      <c r="AJ97" s="32">
        <v>1</v>
      </c>
      <c r="AK97" s="254">
        <v>0</v>
      </c>
      <c r="AL97" s="34" t="s">
        <v>994</v>
      </c>
      <c r="AM97" s="34" t="s">
        <v>74</v>
      </c>
      <c r="AN97" s="34" t="s">
        <v>994</v>
      </c>
      <c r="AO97" s="34" t="s">
        <v>74</v>
      </c>
      <c r="AP97" s="34" t="s">
        <v>995</v>
      </c>
      <c r="AQ97" s="34" t="s">
        <v>74</v>
      </c>
      <c r="AR97" s="254" t="s">
        <v>996</v>
      </c>
      <c r="AS97" s="254" t="s">
        <v>997</v>
      </c>
      <c r="AT97" s="254" t="s">
        <v>74</v>
      </c>
      <c r="AU97" s="254"/>
      <c r="AV97" s="254">
        <v>1</v>
      </c>
      <c r="AW97" s="32" t="s">
        <v>225</v>
      </c>
      <c r="AX97" s="32" t="s">
        <v>225</v>
      </c>
      <c r="AY97" s="32" t="s">
        <v>225</v>
      </c>
      <c r="AZ97" s="32" t="s">
        <v>225</v>
      </c>
      <c r="BA97" s="32" t="s">
        <v>225</v>
      </c>
      <c r="BB97" s="32" t="s">
        <v>225</v>
      </c>
      <c r="BC97" s="32" t="s">
        <v>225</v>
      </c>
      <c r="BD97" s="32" t="s">
        <v>225</v>
      </c>
      <c r="BE97" s="32" t="s">
        <v>225</v>
      </c>
      <c r="BF97" s="32" t="s">
        <v>225</v>
      </c>
      <c r="BG97" s="32" t="s">
        <v>225</v>
      </c>
      <c r="BH97" s="32"/>
      <c r="BI97" s="100" t="s">
        <v>998</v>
      </c>
      <c r="BJ97" s="100"/>
      <c r="BK97" s="150"/>
      <c r="BL97" s="150"/>
      <c r="BM97" s="150"/>
      <c r="BN97" s="150"/>
      <c r="BO97" s="150"/>
      <c r="BP97" s="150"/>
      <c r="BQ97" s="150"/>
      <c r="BR97" s="254"/>
      <c r="BS97" s="66">
        <v>1</v>
      </c>
      <c r="BT97" s="66">
        <v>1</v>
      </c>
      <c r="BU97" s="489" t="s">
        <v>999</v>
      </c>
      <c r="BV97" s="114" t="s">
        <v>1000</v>
      </c>
      <c r="BW97" s="200" t="s">
        <v>1001</v>
      </c>
    </row>
    <row r="98" spans="1:75" s="22" customFormat="1" ht="202.5" hidden="1" customHeight="1" x14ac:dyDescent="0.35">
      <c r="A98" s="453"/>
      <c r="B98" s="453"/>
      <c r="C98" s="453"/>
      <c r="D98" s="453"/>
      <c r="E98" s="453"/>
      <c r="F98" s="453"/>
      <c r="G98" s="453"/>
      <c r="H98" s="453"/>
      <c r="I98" s="453"/>
      <c r="J98" s="453"/>
      <c r="K98" s="453"/>
      <c r="L98" s="453"/>
      <c r="M98" s="453"/>
      <c r="N98" s="466"/>
      <c r="O98" s="466"/>
      <c r="P98" s="498"/>
      <c r="Q98" s="498"/>
      <c r="R98" s="453"/>
      <c r="S98" s="493" t="s">
        <v>1002</v>
      </c>
      <c r="T98" s="82" t="s">
        <v>1003</v>
      </c>
      <c r="U98" s="82" t="s">
        <v>111</v>
      </c>
      <c r="V98" s="99">
        <v>124</v>
      </c>
      <c r="W98" s="99">
        <v>124</v>
      </c>
      <c r="X98" s="262" t="s">
        <v>1004</v>
      </c>
      <c r="Y98" s="262" t="s">
        <v>1005</v>
      </c>
      <c r="Z98" s="100">
        <v>1000</v>
      </c>
      <c r="AA98" s="33">
        <v>897</v>
      </c>
      <c r="AB98" s="100">
        <v>1000</v>
      </c>
      <c r="AC98" s="100">
        <v>91</v>
      </c>
      <c r="AD98" s="100">
        <v>1500</v>
      </c>
      <c r="AE98" s="283"/>
      <c r="AF98" s="283"/>
      <c r="AG98" s="283"/>
      <c r="AH98" s="100"/>
      <c r="AI98" s="32"/>
      <c r="AJ98" s="32">
        <v>1030</v>
      </c>
      <c r="AK98" s="148">
        <v>470</v>
      </c>
      <c r="AL98" s="34" t="s">
        <v>994</v>
      </c>
      <c r="AM98" s="34" t="s">
        <v>74</v>
      </c>
      <c r="AN98" s="34" t="s">
        <v>994</v>
      </c>
      <c r="AO98" s="34" t="s">
        <v>74</v>
      </c>
      <c r="AP98" s="34" t="s">
        <v>995</v>
      </c>
      <c r="AQ98" s="34" t="s">
        <v>74</v>
      </c>
      <c r="AR98" s="101" t="s">
        <v>1006</v>
      </c>
      <c r="AS98" s="101" t="s">
        <v>1006</v>
      </c>
      <c r="AT98" s="101" t="s">
        <v>1007</v>
      </c>
      <c r="AU98" s="101"/>
      <c r="AV98" s="264">
        <v>1200</v>
      </c>
      <c r="AW98" s="100" t="s">
        <v>122</v>
      </c>
      <c r="AX98" s="100"/>
      <c r="AY98" s="100"/>
      <c r="AZ98" s="99"/>
      <c r="BA98" s="99"/>
      <c r="BB98" s="99"/>
      <c r="BC98" s="99"/>
      <c r="BD98" s="99">
        <v>1200</v>
      </c>
      <c r="BE98" s="99"/>
      <c r="BF98" s="30">
        <f>AX98+AZ98+BB98+BD98</f>
        <v>1200</v>
      </c>
      <c r="BG98" s="30">
        <f>AY98+BA98+BC98+BE98</f>
        <v>0</v>
      </c>
      <c r="BH98" s="30"/>
      <c r="BI98" s="100" t="s">
        <v>1008</v>
      </c>
      <c r="BJ98" s="100" t="s">
        <v>74</v>
      </c>
      <c r="BK98" s="150"/>
      <c r="BL98" s="150"/>
      <c r="BM98" s="150"/>
      <c r="BN98" s="150"/>
      <c r="BO98" s="150"/>
      <c r="BP98" s="150"/>
      <c r="BQ98" s="150"/>
      <c r="BR98" s="150"/>
      <c r="BS98" s="30">
        <f>BF98</f>
        <v>1200</v>
      </c>
      <c r="BT98" s="30">
        <f>BG98</f>
        <v>0</v>
      </c>
      <c r="BU98" s="453"/>
      <c r="BV98" s="114" t="s">
        <v>1000</v>
      </c>
      <c r="BW98" s="200" t="s">
        <v>1001</v>
      </c>
    </row>
    <row r="99" spans="1:75" s="22" customFormat="1" ht="202.5" hidden="1" customHeight="1" x14ac:dyDescent="0.35">
      <c r="A99" s="453"/>
      <c r="B99" s="453"/>
      <c r="C99" s="453"/>
      <c r="D99" s="453"/>
      <c r="E99" s="453"/>
      <c r="F99" s="453"/>
      <c r="G99" s="453"/>
      <c r="H99" s="453"/>
      <c r="I99" s="453"/>
      <c r="J99" s="453"/>
      <c r="K99" s="453"/>
      <c r="L99" s="453"/>
      <c r="M99" s="453"/>
      <c r="N99" s="466"/>
      <c r="O99" s="466"/>
      <c r="P99" s="498"/>
      <c r="Q99" s="498"/>
      <c r="R99" s="453"/>
      <c r="S99" s="494"/>
      <c r="T99" s="265" t="s">
        <v>1009</v>
      </c>
      <c r="U99" s="265" t="s">
        <v>111</v>
      </c>
      <c r="V99" s="148">
        <v>124</v>
      </c>
      <c r="W99" s="148">
        <v>124</v>
      </c>
      <c r="X99" s="148" t="s">
        <v>1004</v>
      </c>
      <c r="Y99" s="148" t="s">
        <v>1005</v>
      </c>
      <c r="Z99" s="57">
        <v>0</v>
      </c>
      <c r="AA99" s="58">
        <v>0</v>
      </c>
      <c r="AB99" s="57">
        <v>0</v>
      </c>
      <c r="AC99" s="57">
        <v>0</v>
      </c>
      <c r="AD99" s="32">
        <v>0</v>
      </c>
      <c r="AE99" s="32"/>
      <c r="AF99" s="32"/>
      <c r="AG99" s="32"/>
      <c r="AH99" s="32"/>
      <c r="AI99" s="32"/>
      <c r="AJ99" s="32">
        <v>0</v>
      </c>
      <c r="AK99" s="148">
        <v>470</v>
      </c>
      <c r="AL99" s="34"/>
      <c r="AM99" s="34"/>
      <c r="AN99" s="34"/>
      <c r="AO99" s="34"/>
      <c r="AP99" s="34"/>
      <c r="AQ99" s="34"/>
      <c r="AR99" s="48" t="s">
        <v>74</v>
      </c>
      <c r="AS99" s="48" t="s">
        <v>74</v>
      </c>
      <c r="AT99" s="48" t="s">
        <v>74</v>
      </c>
      <c r="AU99" s="48" t="s">
        <v>74</v>
      </c>
      <c r="AV99" s="48">
        <v>470</v>
      </c>
      <c r="AW99" s="100" t="s">
        <v>122</v>
      </c>
      <c r="AX99" s="100"/>
      <c r="AY99" s="100"/>
      <c r="AZ99" s="148"/>
      <c r="BA99" s="148"/>
      <c r="BB99" s="148"/>
      <c r="BC99" s="148"/>
      <c r="BD99" s="148">
        <v>470</v>
      </c>
      <c r="BE99" s="148"/>
      <c r="BF99" s="48">
        <f>AX99+AZ99+BB99+BD99</f>
        <v>470</v>
      </c>
      <c r="BG99" s="48">
        <f>AY99+BA99+BC99+BE99</f>
        <v>0</v>
      </c>
      <c r="BH99" s="48"/>
      <c r="BI99" s="100" t="s">
        <v>1008</v>
      </c>
      <c r="BJ99" s="100" t="s">
        <v>74</v>
      </c>
      <c r="BK99" s="150"/>
      <c r="BL99" s="150"/>
      <c r="BM99" s="150"/>
      <c r="BN99" s="150"/>
      <c r="BO99" s="150"/>
      <c r="BP99" s="150"/>
      <c r="BQ99" s="150"/>
      <c r="BR99" s="150"/>
      <c r="BS99" s="48"/>
      <c r="BT99" s="48">
        <f>BG99</f>
        <v>0</v>
      </c>
      <c r="BU99" s="453"/>
      <c r="BV99" s="114" t="s">
        <v>1000</v>
      </c>
      <c r="BW99" s="200" t="s">
        <v>1001</v>
      </c>
    </row>
    <row r="100" spans="1:75" ht="121.5" hidden="1" customHeight="1" x14ac:dyDescent="0.35">
      <c r="A100" s="453"/>
      <c r="B100" s="453"/>
      <c r="C100" s="453"/>
      <c r="D100" s="453"/>
      <c r="E100" s="453"/>
      <c r="F100" s="453"/>
      <c r="G100" s="453"/>
      <c r="H100" s="453"/>
      <c r="I100" s="453"/>
      <c r="J100" s="453"/>
      <c r="K100" s="453"/>
      <c r="L100" s="453"/>
      <c r="M100" s="453"/>
      <c r="N100" s="466"/>
      <c r="O100" s="466"/>
      <c r="P100" s="498"/>
      <c r="Q100" s="498"/>
      <c r="R100" s="453"/>
      <c r="S100" s="82" t="s">
        <v>1010</v>
      </c>
      <c r="T100" s="82" t="s">
        <v>1011</v>
      </c>
      <c r="U100" s="82" t="s">
        <v>153</v>
      </c>
      <c r="V100" s="99">
        <v>0</v>
      </c>
      <c r="W100" s="30">
        <v>1</v>
      </c>
      <c r="X100" s="31" t="s">
        <v>1012</v>
      </c>
      <c r="Y100" s="31" t="s">
        <v>1013</v>
      </c>
      <c r="Z100" s="100">
        <v>1</v>
      </c>
      <c r="AA100" s="33">
        <v>1</v>
      </c>
      <c r="AB100" s="100">
        <v>1</v>
      </c>
      <c r="AC100" s="100">
        <v>1</v>
      </c>
      <c r="AD100" s="100">
        <v>1</v>
      </c>
      <c r="AE100" s="100"/>
      <c r="AF100" s="100"/>
      <c r="AG100" s="100"/>
      <c r="AH100" s="100"/>
      <c r="AI100" s="32"/>
      <c r="AJ100" s="32">
        <v>1</v>
      </c>
      <c r="AK100" s="254">
        <v>0</v>
      </c>
      <c r="AL100" s="66" t="s">
        <v>994</v>
      </c>
      <c r="AM100" s="66" t="s">
        <v>74</v>
      </c>
      <c r="AN100" s="66" t="s">
        <v>994</v>
      </c>
      <c r="AO100" s="66" t="s">
        <v>74</v>
      </c>
      <c r="AP100" s="66" t="s">
        <v>995</v>
      </c>
      <c r="AQ100" s="66" t="s">
        <v>74</v>
      </c>
      <c r="AR100" s="266" t="s">
        <v>1014</v>
      </c>
      <c r="AS100" s="266" t="s">
        <v>1014</v>
      </c>
      <c r="AT100" s="266" t="s">
        <v>74</v>
      </c>
      <c r="AU100" s="266"/>
      <c r="AV100" s="254">
        <v>1</v>
      </c>
      <c r="AW100" s="100" t="s">
        <v>1015</v>
      </c>
      <c r="AX100" s="100" t="s">
        <v>1015</v>
      </c>
      <c r="AY100" s="100" t="s">
        <v>1015</v>
      </c>
      <c r="AZ100" s="254" t="s">
        <v>1015</v>
      </c>
      <c r="BA100" s="254" t="s">
        <v>1015</v>
      </c>
      <c r="BB100" s="254" t="s">
        <v>1015</v>
      </c>
      <c r="BC100" s="254" t="s">
        <v>1015</v>
      </c>
      <c r="BD100" s="254" t="s">
        <v>1015</v>
      </c>
      <c r="BE100" s="254" t="s">
        <v>1015</v>
      </c>
      <c r="BF100" s="254" t="s">
        <v>1015</v>
      </c>
      <c r="BG100" s="254" t="s">
        <v>1015</v>
      </c>
      <c r="BH100" s="254"/>
      <c r="BI100" s="100" t="s">
        <v>1015</v>
      </c>
      <c r="BJ100" s="100"/>
      <c r="BK100" s="254"/>
      <c r="BL100" s="254"/>
      <c r="BM100" s="254"/>
      <c r="BN100" s="254"/>
      <c r="BO100" s="254"/>
      <c r="BP100" s="254"/>
      <c r="BQ100" s="254"/>
      <c r="BR100" s="254"/>
      <c r="BS100" s="66">
        <v>1</v>
      </c>
      <c r="BT100" s="66">
        <v>1</v>
      </c>
      <c r="BU100" s="453"/>
      <c r="BV100" s="114" t="s">
        <v>1000</v>
      </c>
      <c r="BW100" s="200" t="s">
        <v>1001</v>
      </c>
    </row>
    <row r="101" spans="1:75" ht="40.5" hidden="1" customHeight="1" x14ac:dyDescent="0.35">
      <c r="A101" s="453"/>
      <c r="B101" s="453"/>
      <c r="C101" s="453"/>
      <c r="D101" s="453"/>
      <c r="E101" s="453"/>
      <c r="F101" s="453"/>
      <c r="G101" s="453"/>
      <c r="H101" s="453"/>
      <c r="I101" s="453"/>
      <c r="J101" s="453"/>
      <c r="K101" s="453"/>
      <c r="L101" s="453"/>
      <c r="M101" s="453"/>
      <c r="N101" s="466"/>
      <c r="O101" s="466"/>
      <c r="P101" s="498"/>
      <c r="Q101" s="498"/>
      <c r="R101" s="453"/>
      <c r="S101" s="82" t="s">
        <v>1016</v>
      </c>
      <c r="T101" s="82" t="s">
        <v>1017</v>
      </c>
      <c r="U101" s="82" t="s">
        <v>153</v>
      </c>
      <c r="V101" s="82">
        <v>0</v>
      </c>
      <c r="W101" s="29">
        <v>1</v>
      </c>
      <c r="X101" s="84" t="s">
        <v>74</v>
      </c>
      <c r="Y101" s="84" t="s">
        <v>74</v>
      </c>
      <c r="Z101" s="85">
        <v>1</v>
      </c>
      <c r="AA101" s="74">
        <v>1</v>
      </c>
      <c r="AB101" s="66"/>
      <c r="AC101" s="66"/>
      <c r="AD101" s="32"/>
      <c r="AE101" s="32"/>
      <c r="AF101" s="32"/>
      <c r="AG101" s="32"/>
      <c r="AH101" s="32"/>
      <c r="AI101" s="32"/>
      <c r="AJ101" s="32"/>
      <c r="AK101" s="66"/>
      <c r="AL101" s="267" t="s">
        <v>1018</v>
      </c>
      <c r="AM101" s="267" t="s">
        <v>1018</v>
      </c>
      <c r="AN101" s="267" t="s">
        <v>1018</v>
      </c>
      <c r="AO101" s="267" t="s">
        <v>1018</v>
      </c>
      <c r="AP101" s="267" t="s">
        <v>1018</v>
      </c>
      <c r="AQ101" s="267" t="s">
        <v>1018</v>
      </c>
      <c r="AR101" s="268" t="s">
        <v>1018</v>
      </c>
      <c r="AS101" s="268" t="s">
        <v>1018</v>
      </c>
      <c r="AT101" s="268" t="s">
        <v>1018</v>
      </c>
      <c r="AU101" s="268" t="s">
        <v>1018</v>
      </c>
      <c r="AV101" s="267"/>
      <c r="AW101" s="100" t="s">
        <v>1019</v>
      </c>
      <c r="AX101" s="100" t="s">
        <v>1019</v>
      </c>
      <c r="AY101" s="100" t="s">
        <v>1019</v>
      </c>
      <c r="AZ101" s="254" t="s">
        <v>1019</v>
      </c>
      <c r="BA101" s="254" t="s">
        <v>1019</v>
      </c>
      <c r="BB101" s="254" t="s">
        <v>1019</v>
      </c>
      <c r="BC101" s="254" t="s">
        <v>1019</v>
      </c>
      <c r="BD101" s="254" t="s">
        <v>1019</v>
      </c>
      <c r="BE101" s="254" t="s">
        <v>1019</v>
      </c>
      <c r="BF101" s="254" t="s">
        <v>1019</v>
      </c>
      <c r="BG101" s="254" t="s">
        <v>1019</v>
      </c>
      <c r="BH101" s="254"/>
      <c r="BI101" s="100" t="s">
        <v>1019</v>
      </c>
      <c r="BJ101" s="440"/>
      <c r="BK101" s="269"/>
      <c r="BL101" s="269"/>
      <c r="BM101" s="269"/>
      <c r="BN101" s="269"/>
      <c r="BO101" s="269"/>
      <c r="BP101" s="269"/>
      <c r="BQ101" s="269"/>
      <c r="BR101" s="269"/>
      <c r="BS101" s="270">
        <v>1</v>
      </c>
      <c r="BT101" s="271">
        <v>1</v>
      </c>
      <c r="BU101" s="453"/>
      <c r="BV101" s="114" t="s">
        <v>1000</v>
      </c>
      <c r="BW101" s="200" t="s">
        <v>1001</v>
      </c>
    </row>
    <row r="102" spans="1:75" ht="121.5" hidden="1" customHeight="1" x14ac:dyDescent="0.35">
      <c r="A102" s="454"/>
      <c r="B102" s="454"/>
      <c r="C102" s="454"/>
      <c r="D102" s="454"/>
      <c r="E102" s="454"/>
      <c r="F102" s="454"/>
      <c r="G102" s="454"/>
      <c r="H102" s="454"/>
      <c r="I102" s="454"/>
      <c r="J102" s="454"/>
      <c r="K102" s="454"/>
      <c r="L102" s="454"/>
      <c r="M102" s="454"/>
      <c r="N102" s="462"/>
      <c r="O102" s="462"/>
      <c r="P102" s="499"/>
      <c r="Q102" s="499"/>
      <c r="R102" s="454"/>
      <c r="S102" s="82" t="s">
        <v>1020</v>
      </c>
      <c r="T102" s="82" t="s">
        <v>1021</v>
      </c>
      <c r="U102" s="82" t="s">
        <v>111</v>
      </c>
      <c r="V102" s="99">
        <v>0</v>
      </c>
      <c r="W102" s="30">
        <v>7</v>
      </c>
      <c r="X102" s="31" t="s">
        <v>1022</v>
      </c>
      <c r="Y102" s="31" t="s">
        <v>1023</v>
      </c>
      <c r="Z102" s="100">
        <v>7</v>
      </c>
      <c r="AA102" s="33">
        <v>7</v>
      </c>
      <c r="AB102" s="100">
        <v>7</v>
      </c>
      <c r="AC102" s="100">
        <v>7</v>
      </c>
      <c r="AD102" s="100">
        <v>7</v>
      </c>
      <c r="AE102" s="100"/>
      <c r="AF102" s="100"/>
      <c r="AG102" s="100"/>
      <c r="AH102" s="100"/>
      <c r="AI102" s="32"/>
      <c r="AJ102" s="32">
        <v>7</v>
      </c>
      <c r="AK102" s="100">
        <v>0</v>
      </c>
      <c r="AL102" s="32" t="s">
        <v>994</v>
      </c>
      <c r="AM102" s="32" t="s">
        <v>74</v>
      </c>
      <c r="AN102" s="32" t="s">
        <v>994</v>
      </c>
      <c r="AO102" s="32" t="s">
        <v>74</v>
      </c>
      <c r="AP102" s="32" t="s">
        <v>995</v>
      </c>
      <c r="AQ102" s="32" t="s">
        <v>74</v>
      </c>
      <c r="AR102" s="258" t="s">
        <v>1024</v>
      </c>
      <c r="AS102" s="258" t="s">
        <v>1024</v>
      </c>
      <c r="AT102" s="272" t="s">
        <v>74</v>
      </c>
      <c r="AU102" s="258"/>
      <c r="AV102" s="100">
        <v>7</v>
      </c>
      <c r="AW102" s="100" t="s">
        <v>225</v>
      </c>
      <c r="AX102" s="100" t="s">
        <v>225</v>
      </c>
      <c r="AY102" s="100" t="s">
        <v>225</v>
      </c>
      <c r="AZ102" s="254" t="s">
        <v>225</v>
      </c>
      <c r="BA102" s="254" t="s">
        <v>225</v>
      </c>
      <c r="BB102" s="254" t="s">
        <v>225</v>
      </c>
      <c r="BC102" s="254" t="s">
        <v>225</v>
      </c>
      <c r="BD102" s="254" t="s">
        <v>225</v>
      </c>
      <c r="BE102" s="254" t="s">
        <v>225</v>
      </c>
      <c r="BF102" s="254" t="s">
        <v>225</v>
      </c>
      <c r="BG102" s="254" t="s">
        <v>225</v>
      </c>
      <c r="BH102" s="254"/>
      <c r="BI102" s="100" t="s">
        <v>225</v>
      </c>
      <c r="BJ102" s="100"/>
      <c r="BK102" s="100"/>
      <c r="BL102" s="100"/>
      <c r="BM102" s="100"/>
      <c r="BN102" s="100"/>
      <c r="BO102" s="100"/>
      <c r="BP102" s="100"/>
      <c r="BQ102" s="100"/>
      <c r="BR102" s="100"/>
      <c r="BS102" s="32">
        <v>7</v>
      </c>
      <c r="BT102" s="32">
        <v>7</v>
      </c>
      <c r="BU102" s="454"/>
      <c r="BV102" s="114" t="s">
        <v>1000</v>
      </c>
      <c r="BW102" s="200" t="s">
        <v>1001</v>
      </c>
    </row>
    <row r="103" spans="1:75" ht="202.5" hidden="1" customHeight="1" x14ac:dyDescent="0.35">
      <c r="A103" s="452" t="s">
        <v>67</v>
      </c>
      <c r="B103" s="452" t="s">
        <v>124</v>
      </c>
      <c r="C103" s="452" t="s">
        <v>69</v>
      </c>
      <c r="D103" s="452" t="s">
        <v>502</v>
      </c>
      <c r="E103" s="452" t="s">
        <v>1025</v>
      </c>
      <c r="F103" s="452" t="s">
        <v>1026</v>
      </c>
      <c r="G103" s="452" t="s">
        <v>73</v>
      </c>
      <c r="H103" s="452" t="s">
        <v>828</v>
      </c>
      <c r="I103" s="452" t="s">
        <v>829</v>
      </c>
      <c r="J103" s="481">
        <v>50481316627</v>
      </c>
      <c r="K103" s="484">
        <v>50481316623.720001</v>
      </c>
      <c r="L103" s="485">
        <v>53523800000</v>
      </c>
      <c r="M103" s="490">
        <v>52980327050</v>
      </c>
      <c r="N103" s="481">
        <v>27264544334</v>
      </c>
      <c r="O103" s="481">
        <v>27264544334</v>
      </c>
      <c r="P103" s="482">
        <v>24583830849</v>
      </c>
      <c r="Q103" s="482">
        <v>581687428.5</v>
      </c>
      <c r="R103" s="461" t="s">
        <v>1027</v>
      </c>
      <c r="S103" s="29" t="s">
        <v>1028</v>
      </c>
      <c r="T103" s="29" t="s">
        <v>1029</v>
      </c>
      <c r="U103" s="29" t="s">
        <v>79</v>
      </c>
      <c r="V103" s="30">
        <v>3</v>
      </c>
      <c r="W103" s="30">
        <v>5</v>
      </c>
      <c r="X103" s="31" t="s">
        <v>1030</v>
      </c>
      <c r="Y103" s="31" t="s">
        <v>1031</v>
      </c>
      <c r="Z103" s="32">
        <v>5</v>
      </c>
      <c r="AA103" s="33">
        <v>5</v>
      </c>
      <c r="AB103" s="32">
        <v>4</v>
      </c>
      <c r="AC103" s="32">
        <v>4</v>
      </c>
      <c r="AD103" s="32">
        <v>1</v>
      </c>
      <c r="AE103" s="32"/>
      <c r="AF103" s="32"/>
      <c r="AG103" s="32"/>
      <c r="AH103" s="32"/>
      <c r="AI103" s="32"/>
      <c r="AJ103" s="32">
        <v>1</v>
      </c>
      <c r="AK103" s="38">
        <v>0</v>
      </c>
      <c r="AL103" s="34" t="s">
        <v>1032</v>
      </c>
      <c r="AM103" s="34" t="s">
        <v>1033</v>
      </c>
      <c r="AN103" s="34" t="s">
        <v>1034</v>
      </c>
      <c r="AO103" s="34" t="s">
        <v>1033</v>
      </c>
      <c r="AP103" s="35" t="s">
        <v>1035</v>
      </c>
      <c r="AQ103" s="35" t="s">
        <v>74</v>
      </c>
      <c r="AR103" s="34" t="s">
        <v>1036</v>
      </c>
      <c r="AS103" s="34" t="s">
        <v>1037</v>
      </c>
      <c r="AT103" s="34" t="s">
        <v>74</v>
      </c>
      <c r="AU103" s="36" t="s">
        <v>1038</v>
      </c>
      <c r="AV103" s="30">
        <v>1</v>
      </c>
      <c r="AW103" s="32" t="s">
        <v>122</v>
      </c>
      <c r="AX103" s="32">
        <v>1</v>
      </c>
      <c r="AY103" s="32">
        <v>1</v>
      </c>
      <c r="AZ103" s="30"/>
      <c r="BA103" s="30"/>
      <c r="BB103" s="30"/>
      <c r="BC103" s="30"/>
      <c r="BD103" s="30"/>
      <c r="BE103" s="273"/>
      <c r="BF103" s="30">
        <f t="shared" ref="BF103:BG113" si="22">AX103+AZ103+BB103+BD103</f>
        <v>1</v>
      </c>
      <c r="BG103" s="30">
        <f t="shared" si="22"/>
        <v>1</v>
      </c>
      <c r="BH103" s="30"/>
      <c r="BI103" s="439" t="s">
        <v>1039</v>
      </c>
      <c r="BJ103" s="439" t="s">
        <v>74</v>
      </c>
      <c r="BK103" s="39"/>
      <c r="BL103" s="39"/>
      <c r="BM103" s="39"/>
      <c r="BN103" s="39"/>
      <c r="BO103" s="39"/>
      <c r="BP103" s="39"/>
      <c r="BQ103" s="39"/>
      <c r="BR103" s="236" t="s">
        <v>1038</v>
      </c>
      <c r="BS103" s="30">
        <f>+_xlfn.IFS(U103="Acumulado",Z103+AB103+AD103+AV103,U103="Capacidad",AV103,U103="Flujo",AV103,U103="Reducción",AV103,U103="Stock",AV103)</f>
        <v>11</v>
      </c>
      <c r="BT103" s="30">
        <f>AA103+AC103+AJ103+BG103</f>
        <v>11</v>
      </c>
      <c r="BU103" s="461" t="s">
        <v>842</v>
      </c>
      <c r="BV103" s="237" t="s">
        <v>842</v>
      </c>
      <c r="BW103" s="200" t="s">
        <v>1040</v>
      </c>
    </row>
    <row r="104" spans="1:75" ht="202.5" hidden="1" customHeight="1" x14ac:dyDescent="0.35">
      <c r="A104" s="453"/>
      <c r="B104" s="453"/>
      <c r="C104" s="453"/>
      <c r="D104" s="453"/>
      <c r="E104" s="453"/>
      <c r="F104" s="453"/>
      <c r="G104" s="453"/>
      <c r="H104" s="453"/>
      <c r="I104" s="453"/>
      <c r="J104" s="453"/>
      <c r="K104" s="453"/>
      <c r="L104" s="453"/>
      <c r="M104" s="491"/>
      <c r="N104" s="466"/>
      <c r="O104" s="466"/>
      <c r="P104" s="459"/>
      <c r="Q104" s="459"/>
      <c r="R104" s="453"/>
      <c r="S104" s="29" t="s">
        <v>1041</v>
      </c>
      <c r="T104" s="29" t="s">
        <v>1042</v>
      </c>
      <c r="U104" s="29" t="s">
        <v>79</v>
      </c>
      <c r="V104" s="30">
        <v>42</v>
      </c>
      <c r="W104" s="30">
        <v>130</v>
      </c>
      <c r="X104" s="31" t="s">
        <v>1043</v>
      </c>
      <c r="Y104" s="31" t="s">
        <v>1044</v>
      </c>
      <c r="Z104" s="32">
        <v>130</v>
      </c>
      <c r="AA104" s="33">
        <v>130</v>
      </c>
      <c r="AB104" s="32">
        <v>170</v>
      </c>
      <c r="AC104" s="32">
        <v>170</v>
      </c>
      <c r="AD104" s="32"/>
      <c r="AE104" s="32"/>
      <c r="AF104" s="32"/>
      <c r="AG104" s="32"/>
      <c r="AH104" s="32"/>
      <c r="AI104" s="32"/>
      <c r="AJ104" s="32"/>
      <c r="AK104" s="232"/>
      <c r="AL104" s="274" t="s">
        <v>1045</v>
      </c>
      <c r="AM104" s="274" t="s">
        <v>1045</v>
      </c>
      <c r="AN104" s="274" t="s">
        <v>1045</v>
      </c>
      <c r="AO104" s="274" t="s">
        <v>1045</v>
      </c>
      <c r="AP104" s="274" t="s">
        <v>1045</v>
      </c>
      <c r="AQ104" s="274" t="s">
        <v>1045</v>
      </c>
      <c r="AR104" s="221" t="s">
        <v>1045</v>
      </c>
      <c r="AS104" s="221" t="s">
        <v>1045</v>
      </c>
      <c r="AT104" s="221" t="s">
        <v>1045</v>
      </c>
      <c r="AU104" s="221" t="s">
        <v>1045</v>
      </c>
      <c r="AV104" s="30">
        <v>0</v>
      </c>
      <c r="AW104" s="32" t="s">
        <v>92</v>
      </c>
      <c r="AX104" s="424"/>
      <c r="AY104" s="424"/>
      <c r="AZ104" s="247"/>
      <c r="BA104" s="247"/>
      <c r="BB104" s="247"/>
      <c r="BC104" s="247"/>
      <c r="BD104" s="247"/>
      <c r="BE104" s="179"/>
      <c r="BF104" s="30">
        <f t="shared" si="22"/>
        <v>0</v>
      </c>
      <c r="BG104" s="30">
        <f t="shared" si="22"/>
        <v>0</v>
      </c>
      <c r="BH104" s="179"/>
      <c r="BI104" s="342" t="s">
        <v>1046</v>
      </c>
      <c r="BJ104" s="342" t="s">
        <v>1046</v>
      </c>
      <c r="BK104" s="274"/>
      <c r="BL104" s="274"/>
      <c r="BM104" s="274"/>
      <c r="BN104" s="274"/>
      <c r="BO104" s="274"/>
      <c r="BP104" s="274"/>
      <c r="BQ104" s="274"/>
      <c r="BR104" s="274"/>
      <c r="BS104" s="30">
        <f>+_xlfn.IFS(U104="Acumulado",Z104+AB104+AD104+AV104,U104="Capacidad",AV104,U104="Flujo",AV104,U104="Reducción",AV104,U104="Stock",AV104)</f>
        <v>300</v>
      </c>
      <c r="BT104" s="30">
        <f>AA104+AC104+AJ104+BG104</f>
        <v>300</v>
      </c>
      <c r="BU104" s="453"/>
      <c r="BV104" s="237" t="s">
        <v>842</v>
      </c>
      <c r="BW104" s="200" t="s">
        <v>1040</v>
      </c>
    </row>
    <row r="105" spans="1:75" ht="202.5" hidden="1" customHeight="1" x14ac:dyDescent="0.35">
      <c r="A105" s="453"/>
      <c r="B105" s="453"/>
      <c r="C105" s="453"/>
      <c r="D105" s="453"/>
      <c r="E105" s="453"/>
      <c r="F105" s="453"/>
      <c r="G105" s="453"/>
      <c r="H105" s="453"/>
      <c r="I105" s="453"/>
      <c r="J105" s="453"/>
      <c r="K105" s="453"/>
      <c r="L105" s="453"/>
      <c r="M105" s="491"/>
      <c r="N105" s="466"/>
      <c r="O105" s="466"/>
      <c r="P105" s="459"/>
      <c r="Q105" s="459"/>
      <c r="R105" s="466"/>
      <c r="S105" s="275" t="s">
        <v>1047</v>
      </c>
      <c r="T105" s="275" t="s">
        <v>1048</v>
      </c>
      <c r="U105" s="275" t="s">
        <v>79</v>
      </c>
      <c r="V105" s="44">
        <v>0</v>
      </c>
      <c r="W105" s="44">
        <v>0</v>
      </c>
      <c r="X105" s="44" t="s">
        <v>1049</v>
      </c>
      <c r="Y105" s="44" t="s">
        <v>1050</v>
      </c>
      <c r="Z105" s="44"/>
      <c r="AA105" s="276"/>
      <c r="AB105" s="44">
        <v>100</v>
      </c>
      <c r="AC105" s="44">
        <v>239</v>
      </c>
      <c r="AD105" s="32">
        <v>212</v>
      </c>
      <c r="AE105" s="32"/>
      <c r="AF105" s="32"/>
      <c r="AG105" s="32"/>
      <c r="AH105" s="32"/>
      <c r="AI105" s="32"/>
      <c r="AJ105" s="32">
        <v>212</v>
      </c>
      <c r="AK105" s="30">
        <v>0</v>
      </c>
      <c r="AL105" s="69" t="s">
        <v>1051</v>
      </c>
      <c r="AM105" s="69" t="s">
        <v>74</v>
      </c>
      <c r="AN105" s="69" t="s">
        <v>1052</v>
      </c>
      <c r="AO105" s="69" t="s">
        <v>74</v>
      </c>
      <c r="AP105" s="229" t="s">
        <v>1053</v>
      </c>
      <c r="AQ105" s="229" t="s">
        <v>74</v>
      </c>
      <c r="AR105" s="69" t="s">
        <v>1054</v>
      </c>
      <c r="AS105" s="69" t="s">
        <v>1055</v>
      </c>
      <c r="AT105" s="69" t="s">
        <v>74</v>
      </c>
      <c r="AU105" s="69" t="s">
        <v>1056</v>
      </c>
      <c r="AV105" s="30">
        <v>100</v>
      </c>
      <c r="AW105" s="419" t="s">
        <v>122</v>
      </c>
      <c r="AX105" s="419"/>
      <c r="AY105" s="419"/>
      <c r="AZ105" s="277"/>
      <c r="BA105" s="277"/>
      <c r="BB105" s="277"/>
      <c r="BC105" s="277"/>
      <c r="BD105" s="277">
        <v>100</v>
      </c>
      <c r="BE105" s="277"/>
      <c r="BF105" s="30">
        <f>BD105</f>
        <v>100</v>
      </c>
      <c r="BG105" s="30">
        <f>BE105</f>
        <v>0</v>
      </c>
      <c r="BH105" s="30"/>
      <c r="BI105" s="32" t="s">
        <v>1057</v>
      </c>
      <c r="BJ105" s="32" t="s">
        <v>1057</v>
      </c>
      <c r="BK105" s="69"/>
      <c r="BL105" s="69"/>
      <c r="BM105" s="69"/>
      <c r="BN105" s="69"/>
      <c r="BO105" s="69"/>
      <c r="BP105" s="69"/>
      <c r="BQ105" s="69"/>
      <c r="BR105" s="38" t="s">
        <v>1057</v>
      </c>
      <c r="BS105" s="44">
        <v>412</v>
      </c>
      <c r="BT105" s="44">
        <v>451</v>
      </c>
      <c r="BU105" s="453"/>
      <c r="BV105" s="237" t="s">
        <v>842</v>
      </c>
      <c r="BW105" s="200" t="s">
        <v>1040</v>
      </c>
    </row>
    <row r="106" spans="1:75" ht="409.5" hidden="1" customHeight="1" x14ac:dyDescent="0.35">
      <c r="A106" s="454"/>
      <c r="B106" s="454"/>
      <c r="C106" s="454"/>
      <c r="D106" s="454"/>
      <c r="E106" s="454"/>
      <c r="F106" s="454"/>
      <c r="G106" s="454"/>
      <c r="H106" s="454"/>
      <c r="I106" s="454"/>
      <c r="J106" s="454"/>
      <c r="K106" s="454"/>
      <c r="L106" s="454"/>
      <c r="M106" s="492"/>
      <c r="N106" s="462"/>
      <c r="O106" s="462"/>
      <c r="P106" s="460"/>
      <c r="Q106" s="460"/>
      <c r="R106" s="454"/>
      <c r="S106" s="29" t="s">
        <v>1047</v>
      </c>
      <c r="T106" s="29" t="s">
        <v>1058</v>
      </c>
      <c r="U106" s="29" t="s">
        <v>79</v>
      </c>
      <c r="V106" s="30">
        <v>978</v>
      </c>
      <c r="W106" s="30">
        <v>978</v>
      </c>
      <c r="X106" s="31" t="s">
        <v>1059</v>
      </c>
      <c r="Y106" s="31" t="s">
        <v>1060</v>
      </c>
      <c r="Z106" s="32">
        <v>932</v>
      </c>
      <c r="AA106" s="33">
        <v>1583</v>
      </c>
      <c r="AB106" s="32">
        <v>1227</v>
      </c>
      <c r="AC106" s="32">
        <v>1227</v>
      </c>
      <c r="AD106" s="32">
        <v>870</v>
      </c>
      <c r="AE106" s="32"/>
      <c r="AF106" s="32"/>
      <c r="AG106" s="32"/>
      <c r="AH106" s="32"/>
      <c r="AI106" s="32"/>
      <c r="AJ106" s="32">
        <v>870</v>
      </c>
      <c r="AK106" s="30">
        <v>0</v>
      </c>
      <c r="AL106" s="34" t="s">
        <v>1061</v>
      </c>
      <c r="AM106" s="34" t="s">
        <v>74</v>
      </c>
      <c r="AN106" s="34" t="s">
        <v>1062</v>
      </c>
      <c r="AO106" s="34" t="s">
        <v>74</v>
      </c>
      <c r="AP106" s="35" t="s">
        <v>1063</v>
      </c>
      <c r="AQ106" s="35" t="s">
        <v>74</v>
      </c>
      <c r="AR106" s="34" t="s">
        <v>1054</v>
      </c>
      <c r="AS106" s="34" t="s">
        <v>1064</v>
      </c>
      <c r="AT106" s="34" t="s">
        <v>74</v>
      </c>
      <c r="AU106" s="34" t="s">
        <v>1056</v>
      </c>
      <c r="AV106" s="30">
        <v>794</v>
      </c>
      <c r="AW106" s="32" t="s">
        <v>122</v>
      </c>
      <c r="AX106" s="32">
        <v>0</v>
      </c>
      <c r="AY106" s="32"/>
      <c r="AZ106" s="30">
        <v>0</v>
      </c>
      <c r="BA106" s="30"/>
      <c r="BB106" s="30">
        <v>0</v>
      </c>
      <c r="BC106" s="30"/>
      <c r="BD106" s="30">
        <v>794</v>
      </c>
      <c r="BE106" s="30"/>
      <c r="BF106" s="30">
        <f t="shared" si="22"/>
        <v>794</v>
      </c>
      <c r="BG106" s="30">
        <f t="shared" si="22"/>
        <v>0</v>
      </c>
      <c r="BH106" s="30"/>
      <c r="BI106" s="32" t="s">
        <v>1065</v>
      </c>
      <c r="BJ106" s="32" t="s">
        <v>74</v>
      </c>
      <c r="BK106" s="38"/>
      <c r="BL106" s="38"/>
      <c r="BM106" s="38"/>
      <c r="BN106" s="38"/>
      <c r="BO106" s="38"/>
      <c r="BP106" s="38"/>
      <c r="BQ106" s="38"/>
      <c r="BR106" s="38" t="s">
        <v>1056</v>
      </c>
      <c r="BS106" s="30">
        <f t="shared" ref="BS106:BS113" si="23">+_xlfn.IFS(U106="Acumulado",Z106+AB106+AD106+AV106,U106="Capacidad",AV106,U106="Flujo",AV106,U106="Reducción",AV106,U106="Stock",AV106)</f>
        <v>3823</v>
      </c>
      <c r="BT106" s="30">
        <f t="shared" ref="BT106:BT113" si="24">AA106+AC106+AJ106+BG106</f>
        <v>3680</v>
      </c>
      <c r="BU106" s="454"/>
      <c r="BV106" s="237" t="s">
        <v>842</v>
      </c>
      <c r="BW106" s="200" t="s">
        <v>1040</v>
      </c>
    </row>
    <row r="107" spans="1:75" ht="224.5" hidden="1" customHeight="1" x14ac:dyDescent="0.35">
      <c r="A107" s="488" t="s">
        <v>500</v>
      </c>
      <c r="B107" s="488" t="s">
        <v>1066</v>
      </c>
      <c r="C107" s="488" t="s">
        <v>74</v>
      </c>
      <c r="D107" s="488" t="s">
        <v>502</v>
      </c>
      <c r="E107" s="278" t="s">
        <v>1067</v>
      </c>
      <c r="F107" s="278" t="s">
        <v>1068</v>
      </c>
      <c r="G107" s="278" t="s">
        <v>73</v>
      </c>
      <c r="H107" s="278" t="s">
        <v>74</v>
      </c>
      <c r="I107" s="278" t="s">
        <v>74</v>
      </c>
      <c r="J107" s="279"/>
      <c r="K107" s="279"/>
      <c r="L107" s="280">
        <v>0</v>
      </c>
      <c r="M107" s="280"/>
      <c r="N107" s="279">
        <v>0</v>
      </c>
      <c r="O107" s="279"/>
      <c r="P107" s="281"/>
      <c r="Q107" s="281"/>
      <c r="R107" s="152" t="s">
        <v>157</v>
      </c>
      <c r="S107" s="152" t="s">
        <v>1069</v>
      </c>
      <c r="T107" s="282" t="s">
        <v>1070</v>
      </c>
      <c r="U107" s="282" t="s">
        <v>638</v>
      </c>
      <c r="V107" s="106">
        <v>0</v>
      </c>
      <c r="W107" s="30">
        <v>26</v>
      </c>
      <c r="X107" s="180" t="s">
        <v>1071</v>
      </c>
      <c r="Y107" s="180" t="s">
        <v>1072</v>
      </c>
      <c r="Z107" s="283">
        <v>26</v>
      </c>
      <c r="AA107" s="33">
        <v>26</v>
      </c>
      <c r="AB107" s="283">
        <v>27</v>
      </c>
      <c r="AC107" s="283">
        <v>27</v>
      </c>
      <c r="AD107" s="283">
        <v>28</v>
      </c>
      <c r="AE107" s="283"/>
      <c r="AF107" s="283"/>
      <c r="AG107" s="283"/>
      <c r="AH107" s="283"/>
      <c r="AI107" s="32"/>
      <c r="AJ107" s="32">
        <v>34</v>
      </c>
      <c r="AK107" s="106">
        <v>0</v>
      </c>
      <c r="AL107" s="88" t="s">
        <v>1073</v>
      </c>
      <c r="AM107" s="88" t="s">
        <v>1074</v>
      </c>
      <c r="AN107" s="88" t="s">
        <v>1075</v>
      </c>
      <c r="AO107" s="88" t="s">
        <v>918</v>
      </c>
      <c r="AP107" s="284" t="s">
        <v>1076</v>
      </c>
      <c r="AQ107" s="284" t="s">
        <v>920</v>
      </c>
      <c r="AR107" s="263" t="s">
        <v>1077</v>
      </c>
      <c r="AS107" s="263" t="s">
        <v>1078</v>
      </c>
      <c r="AT107" s="263" t="s">
        <v>1079</v>
      </c>
      <c r="AU107" s="263" t="s">
        <v>924</v>
      </c>
      <c r="AV107" s="106">
        <v>29</v>
      </c>
      <c r="AW107" s="32" t="s">
        <v>92</v>
      </c>
      <c r="AX107" s="425">
        <v>2</v>
      </c>
      <c r="AY107" s="283">
        <v>6</v>
      </c>
      <c r="AZ107" s="256">
        <v>6</v>
      </c>
      <c r="BA107" s="106"/>
      <c r="BB107" s="256">
        <v>13</v>
      </c>
      <c r="BC107" s="106"/>
      <c r="BD107" s="106">
        <v>8</v>
      </c>
      <c r="BE107" s="106"/>
      <c r="BF107" s="30">
        <f t="shared" si="22"/>
        <v>29</v>
      </c>
      <c r="BG107" s="30">
        <f t="shared" si="22"/>
        <v>6</v>
      </c>
      <c r="BH107" s="179"/>
      <c r="BI107" s="283" t="s">
        <v>1080</v>
      </c>
      <c r="BJ107" s="283" t="s">
        <v>1081</v>
      </c>
      <c r="BK107" s="285"/>
      <c r="BL107" s="285"/>
      <c r="BM107" s="285"/>
      <c r="BN107" s="285"/>
      <c r="BO107" s="285"/>
      <c r="BP107" s="285"/>
      <c r="BQ107" s="285"/>
      <c r="BR107" s="285"/>
      <c r="BS107" s="30">
        <f t="shared" si="23"/>
        <v>110</v>
      </c>
      <c r="BT107" s="30">
        <f t="shared" si="24"/>
        <v>93</v>
      </c>
      <c r="BU107" s="489" t="s">
        <v>927</v>
      </c>
      <c r="BV107" s="83" t="s">
        <v>927</v>
      </c>
      <c r="BW107" s="41" t="s">
        <v>1082</v>
      </c>
    </row>
    <row r="108" spans="1:75" ht="409.6" hidden="1" customHeight="1" x14ac:dyDescent="0.35">
      <c r="A108" s="454"/>
      <c r="B108" s="454"/>
      <c r="C108" s="454"/>
      <c r="D108" s="454"/>
      <c r="E108" s="278" t="s">
        <v>1083</v>
      </c>
      <c r="F108" s="278" t="s">
        <v>1084</v>
      </c>
      <c r="G108" s="278" t="s">
        <v>73</v>
      </c>
      <c r="H108" s="278" t="s">
        <v>74</v>
      </c>
      <c r="I108" s="278" t="s">
        <v>74</v>
      </c>
      <c r="J108" s="279"/>
      <c r="K108" s="279"/>
      <c r="L108" s="280">
        <v>0</v>
      </c>
      <c r="M108" s="280"/>
      <c r="N108" s="279">
        <v>0</v>
      </c>
      <c r="O108" s="279"/>
      <c r="P108" s="281"/>
      <c r="Q108" s="281"/>
      <c r="R108" s="152" t="s">
        <v>157</v>
      </c>
      <c r="S108" s="152" t="s">
        <v>1085</v>
      </c>
      <c r="T108" s="282" t="s">
        <v>1086</v>
      </c>
      <c r="U108" s="282" t="s">
        <v>638</v>
      </c>
      <c r="V108" s="106">
        <v>0</v>
      </c>
      <c r="W108" s="30">
        <v>1528</v>
      </c>
      <c r="X108" s="180" t="s">
        <v>1087</v>
      </c>
      <c r="Y108" s="180" t="s">
        <v>1088</v>
      </c>
      <c r="Z108" s="283">
        <v>1300</v>
      </c>
      <c r="AA108" s="33">
        <v>1528</v>
      </c>
      <c r="AB108" s="283">
        <v>1450</v>
      </c>
      <c r="AC108" s="283">
        <v>1460</v>
      </c>
      <c r="AD108" s="283">
        <v>1550</v>
      </c>
      <c r="AE108" s="283"/>
      <c r="AF108" s="283"/>
      <c r="AG108" s="283"/>
      <c r="AH108" s="283"/>
      <c r="AI108" s="32"/>
      <c r="AJ108" s="32">
        <v>1560</v>
      </c>
      <c r="AK108" s="106">
        <v>0</v>
      </c>
      <c r="AL108" s="88" t="s">
        <v>1089</v>
      </c>
      <c r="AM108" s="88" t="s">
        <v>916</v>
      </c>
      <c r="AN108" s="88" t="s">
        <v>1090</v>
      </c>
      <c r="AO108" s="88" t="s">
        <v>1091</v>
      </c>
      <c r="AP108" s="284" t="s">
        <v>1092</v>
      </c>
      <c r="AQ108" s="284" t="s">
        <v>1093</v>
      </c>
      <c r="AR108" s="263" t="s">
        <v>1094</v>
      </c>
      <c r="AS108" s="263" t="s">
        <v>1095</v>
      </c>
      <c r="AT108" s="263" t="s">
        <v>1096</v>
      </c>
      <c r="AU108" s="263" t="s">
        <v>924</v>
      </c>
      <c r="AV108" s="106">
        <v>1700</v>
      </c>
      <c r="AW108" s="32" t="s">
        <v>92</v>
      </c>
      <c r="AX108" s="425">
        <v>340</v>
      </c>
      <c r="AY108" s="283">
        <v>284</v>
      </c>
      <c r="AZ108" s="256">
        <v>380</v>
      </c>
      <c r="BA108" s="106"/>
      <c r="BB108" s="256">
        <v>410</v>
      </c>
      <c r="BC108" s="106"/>
      <c r="BD108" s="106">
        <v>570</v>
      </c>
      <c r="BE108" s="106"/>
      <c r="BF108" s="30">
        <f t="shared" si="22"/>
        <v>1700</v>
      </c>
      <c r="BG108" s="30">
        <f t="shared" si="22"/>
        <v>284</v>
      </c>
      <c r="BH108" s="179"/>
      <c r="BI108" s="283" t="s">
        <v>1097</v>
      </c>
      <c r="BJ108" s="283" t="s">
        <v>1098</v>
      </c>
      <c r="BK108" s="285"/>
      <c r="BL108" s="285"/>
      <c r="BM108" s="285"/>
      <c r="BN108" s="285"/>
      <c r="BO108" s="285"/>
      <c r="BP108" s="285"/>
      <c r="BQ108" s="285"/>
      <c r="BR108" s="285"/>
      <c r="BS108" s="30">
        <f t="shared" si="23"/>
        <v>6000</v>
      </c>
      <c r="BT108" s="30">
        <f t="shared" si="24"/>
        <v>4832</v>
      </c>
      <c r="BU108" s="454"/>
      <c r="BV108" s="286" t="s">
        <v>927</v>
      </c>
      <c r="BW108" s="41" t="s">
        <v>1099</v>
      </c>
    </row>
    <row r="109" spans="1:75" ht="326.5" hidden="1" customHeight="1" x14ac:dyDescent="0.35">
      <c r="A109" s="452" t="s">
        <v>1100</v>
      </c>
      <c r="B109" s="452" t="s">
        <v>1101</v>
      </c>
      <c r="C109" s="452" t="s">
        <v>1102</v>
      </c>
      <c r="D109" s="452" t="s">
        <v>1103</v>
      </c>
      <c r="E109" s="452" t="s">
        <v>1104</v>
      </c>
      <c r="F109" s="452" t="s">
        <v>1105</v>
      </c>
      <c r="G109" s="452" t="s">
        <v>1106</v>
      </c>
      <c r="H109" s="452" t="s">
        <v>74</v>
      </c>
      <c r="I109" s="452" t="s">
        <v>1107</v>
      </c>
      <c r="J109" s="481">
        <v>2338549865</v>
      </c>
      <c r="K109" s="484">
        <v>1973233614.8099999</v>
      </c>
      <c r="L109" s="485">
        <v>1779880118</v>
      </c>
      <c r="M109" s="485">
        <v>1731989551</v>
      </c>
      <c r="N109" s="481">
        <v>2027553084</v>
      </c>
      <c r="O109" s="481">
        <v>1861910484.99</v>
      </c>
      <c r="P109" s="482">
        <v>3171590400</v>
      </c>
      <c r="Q109" s="482">
        <v>359149420</v>
      </c>
      <c r="R109" s="461" t="s">
        <v>1108</v>
      </c>
      <c r="S109" s="29" t="s">
        <v>1109</v>
      </c>
      <c r="T109" s="29" t="s">
        <v>1110</v>
      </c>
      <c r="U109" s="29" t="s">
        <v>79</v>
      </c>
      <c r="V109" s="30">
        <v>1</v>
      </c>
      <c r="W109" s="30">
        <v>1</v>
      </c>
      <c r="X109" s="231" t="s">
        <v>1111</v>
      </c>
      <c r="Y109" s="231" t="s">
        <v>1112</v>
      </c>
      <c r="Z109" s="32">
        <v>1</v>
      </c>
      <c r="AA109" s="33">
        <v>1</v>
      </c>
      <c r="AB109" s="32">
        <v>1</v>
      </c>
      <c r="AC109" s="32">
        <v>1</v>
      </c>
      <c r="AD109" s="32">
        <v>1</v>
      </c>
      <c r="AE109" s="32"/>
      <c r="AF109" s="32"/>
      <c r="AG109" s="32"/>
      <c r="AH109" s="32"/>
      <c r="AI109" s="32"/>
      <c r="AJ109" s="32">
        <v>1</v>
      </c>
      <c r="AK109" s="30">
        <v>0</v>
      </c>
      <c r="AL109" s="102" t="s">
        <v>1113</v>
      </c>
      <c r="AM109" s="34" t="s">
        <v>74</v>
      </c>
      <c r="AN109" s="34" t="s">
        <v>1113</v>
      </c>
      <c r="AO109" s="34" t="s">
        <v>74</v>
      </c>
      <c r="AP109" s="102" t="s">
        <v>1113</v>
      </c>
      <c r="AQ109" s="102" t="s">
        <v>74</v>
      </c>
      <c r="AR109" s="102" t="s">
        <v>1114</v>
      </c>
      <c r="AS109" s="102" t="s">
        <v>1115</v>
      </c>
      <c r="AT109" s="34" t="s">
        <v>74</v>
      </c>
      <c r="AU109" s="36" t="s">
        <v>1116</v>
      </c>
      <c r="AV109" s="30">
        <v>1</v>
      </c>
      <c r="AW109" s="32" t="s">
        <v>122</v>
      </c>
      <c r="AX109" s="32">
        <v>1</v>
      </c>
      <c r="AY109" s="32">
        <v>1</v>
      </c>
      <c r="AZ109" s="30"/>
      <c r="BA109" s="30"/>
      <c r="BB109" s="30"/>
      <c r="BC109" s="30"/>
      <c r="BD109" s="30"/>
      <c r="BE109" s="30"/>
      <c r="BF109" s="30">
        <f t="shared" si="22"/>
        <v>1</v>
      </c>
      <c r="BG109" s="30">
        <f t="shared" si="22"/>
        <v>1</v>
      </c>
      <c r="BH109" s="30"/>
      <c r="BI109" s="441" t="s">
        <v>1117</v>
      </c>
      <c r="BJ109" s="441" t="s">
        <v>74</v>
      </c>
      <c r="BK109" s="39"/>
      <c r="BL109" s="39"/>
      <c r="BM109" s="39"/>
      <c r="BN109" s="39"/>
      <c r="BO109" s="39"/>
      <c r="BP109" s="39"/>
      <c r="BQ109" s="39"/>
      <c r="BR109" s="39"/>
      <c r="BS109" s="30">
        <f t="shared" si="23"/>
        <v>4</v>
      </c>
      <c r="BT109" s="30">
        <f t="shared" si="24"/>
        <v>4</v>
      </c>
      <c r="BU109" s="463" t="s">
        <v>1118</v>
      </c>
      <c r="BV109" s="287" t="s">
        <v>1118</v>
      </c>
      <c r="BW109" s="41" t="s">
        <v>1119</v>
      </c>
    </row>
    <row r="110" spans="1:75" ht="162" hidden="1" customHeight="1" x14ac:dyDescent="0.35">
      <c r="A110" s="453"/>
      <c r="B110" s="453"/>
      <c r="C110" s="453"/>
      <c r="D110" s="453"/>
      <c r="E110" s="453"/>
      <c r="F110" s="453"/>
      <c r="G110" s="453"/>
      <c r="H110" s="453"/>
      <c r="I110" s="453"/>
      <c r="J110" s="453"/>
      <c r="K110" s="453"/>
      <c r="L110" s="453"/>
      <c r="M110" s="453"/>
      <c r="N110" s="466"/>
      <c r="O110" s="466"/>
      <c r="P110" s="459"/>
      <c r="Q110" s="459"/>
      <c r="R110" s="453"/>
      <c r="S110" s="29" t="s">
        <v>1120</v>
      </c>
      <c r="T110" s="29" t="s">
        <v>1121</v>
      </c>
      <c r="U110" s="29" t="s">
        <v>79</v>
      </c>
      <c r="V110" s="30">
        <v>1</v>
      </c>
      <c r="W110" s="30">
        <v>1</v>
      </c>
      <c r="X110" s="231" t="s">
        <v>1122</v>
      </c>
      <c r="Y110" s="231" t="s">
        <v>1123</v>
      </c>
      <c r="Z110" s="32">
        <v>1</v>
      </c>
      <c r="AA110" s="33">
        <v>1</v>
      </c>
      <c r="AB110" s="32">
        <v>1</v>
      </c>
      <c r="AC110" s="32">
        <v>1</v>
      </c>
      <c r="AD110" s="32">
        <v>1</v>
      </c>
      <c r="AE110" s="32"/>
      <c r="AF110" s="32"/>
      <c r="AG110" s="32"/>
      <c r="AH110" s="32"/>
      <c r="AI110" s="32"/>
      <c r="AJ110" s="32">
        <v>1</v>
      </c>
      <c r="AK110" s="30">
        <v>0</v>
      </c>
      <c r="AL110" s="34" t="s">
        <v>1114</v>
      </c>
      <c r="AM110" s="34" t="s">
        <v>74</v>
      </c>
      <c r="AN110" s="34" t="s">
        <v>1114</v>
      </c>
      <c r="AO110" s="34" t="s">
        <v>74</v>
      </c>
      <c r="AP110" s="102" t="s">
        <v>1114</v>
      </c>
      <c r="AQ110" s="102" t="s">
        <v>74</v>
      </c>
      <c r="AR110" s="102" t="s">
        <v>1114</v>
      </c>
      <c r="AS110" s="102" t="s">
        <v>1124</v>
      </c>
      <c r="AT110" s="34" t="s">
        <v>74</v>
      </c>
      <c r="AU110" s="36" t="s">
        <v>1125</v>
      </c>
      <c r="AV110" s="30">
        <v>1</v>
      </c>
      <c r="AW110" s="32" t="s">
        <v>122</v>
      </c>
      <c r="AX110" s="32">
        <v>1</v>
      </c>
      <c r="AY110" s="32">
        <v>1</v>
      </c>
      <c r="AZ110" s="30"/>
      <c r="BA110" s="30"/>
      <c r="BB110" s="30"/>
      <c r="BC110" s="30"/>
      <c r="BD110" s="30"/>
      <c r="BE110" s="273"/>
      <c r="BF110" s="30">
        <f t="shared" si="22"/>
        <v>1</v>
      </c>
      <c r="BG110" s="30">
        <f t="shared" si="22"/>
        <v>1</v>
      </c>
      <c r="BH110" s="30"/>
      <c r="BI110" s="441" t="s">
        <v>1126</v>
      </c>
      <c r="BJ110" s="441" t="s">
        <v>74</v>
      </c>
      <c r="BK110" s="39"/>
      <c r="BL110" s="39"/>
      <c r="BM110" s="39"/>
      <c r="BN110" s="39"/>
      <c r="BO110" s="39"/>
      <c r="BP110" s="39"/>
      <c r="BQ110" s="39"/>
      <c r="BR110" s="39"/>
      <c r="BS110" s="30">
        <f t="shared" si="23"/>
        <v>4</v>
      </c>
      <c r="BT110" s="30">
        <f t="shared" si="24"/>
        <v>4</v>
      </c>
      <c r="BU110" s="453"/>
      <c r="BV110" s="287" t="s">
        <v>1118</v>
      </c>
      <c r="BW110" s="41" t="s">
        <v>1119</v>
      </c>
    </row>
    <row r="111" spans="1:75" ht="101.25" hidden="1" customHeight="1" x14ac:dyDescent="0.35">
      <c r="A111" s="453"/>
      <c r="B111" s="453"/>
      <c r="C111" s="453"/>
      <c r="D111" s="453"/>
      <c r="E111" s="453"/>
      <c r="F111" s="453"/>
      <c r="G111" s="453"/>
      <c r="H111" s="453"/>
      <c r="I111" s="453"/>
      <c r="J111" s="453"/>
      <c r="K111" s="453"/>
      <c r="L111" s="453"/>
      <c r="M111" s="453"/>
      <c r="N111" s="466"/>
      <c r="O111" s="466"/>
      <c r="P111" s="459"/>
      <c r="Q111" s="459"/>
      <c r="R111" s="453"/>
      <c r="S111" s="29" t="s">
        <v>1127</v>
      </c>
      <c r="T111" s="29" t="s">
        <v>1128</v>
      </c>
      <c r="U111" s="29" t="s">
        <v>79</v>
      </c>
      <c r="V111" s="30">
        <v>1</v>
      </c>
      <c r="W111" s="30">
        <v>1</v>
      </c>
      <c r="X111" s="231" t="s">
        <v>1129</v>
      </c>
      <c r="Y111" s="231" t="s">
        <v>1130</v>
      </c>
      <c r="Z111" s="32">
        <v>1</v>
      </c>
      <c r="AA111" s="33">
        <v>1</v>
      </c>
      <c r="AB111" s="32">
        <v>1</v>
      </c>
      <c r="AC111" s="32">
        <v>1</v>
      </c>
      <c r="AD111" s="32">
        <v>1</v>
      </c>
      <c r="AE111" s="32"/>
      <c r="AF111" s="32"/>
      <c r="AG111" s="32"/>
      <c r="AH111" s="32"/>
      <c r="AI111" s="32"/>
      <c r="AJ111" s="32">
        <v>1</v>
      </c>
      <c r="AK111" s="30">
        <v>0</v>
      </c>
      <c r="AL111" s="34" t="s">
        <v>1131</v>
      </c>
      <c r="AM111" s="34" t="s">
        <v>74</v>
      </c>
      <c r="AN111" s="34" t="s">
        <v>1132</v>
      </c>
      <c r="AO111" s="34" t="s">
        <v>74</v>
      </c>
      <c r="AP111" s="102" t="s">
        <v>1132</v>
      </c>
      <c r="AQ111" s="102" t="s">
        <v>74</v>
      </c>
      <c r="AR111" s="102" t="s">
        <v>1114</v>
      </c>
      <c r="AS111" s="102" t="s">
        <v>1124</v>
      </c>
      <c r="AT111" s="34" t="s">
        <v>220</v>
      </c>
      <c r="AU111" s="36" t="s">
        <v>1133</v>
      </c>
      <c r="AV111" s="30">
        <v>1</v>
      </c>
      <c r="AW111" s="32" t="s">
        <v>122</v>
      </c>
      <c r="AX111" s="32">
        <v>1</v>
      </c>
      <c r="AY111" s="32">
        <v>1</v>
      </c>
      <c r="AZ111" s="30"/>
      <c r="BA111" s="30"/>
      <c r="BB111" s="30"/>
      <c r="BC111" s="30"/>
      <c r="BD111" s="30"/>
      <c r="BE111" s="273"/>
      <c r="BF111" s="30">
        <f t="shared" si="22"/>
        <v>1</v>
      </c>
      <c r="BG111" s="30">
        <f t="shared" si="22"/>
        <v>1</v>
      </c>
      <c r="BH111" s="30"/>
      <c r="BI111" s="441" t="s">
        <v>1134</v>
      </c>
      <c r="BJ111" s="441" t="s">
        <v>74</v>
      </c>
      <c r="BK111" s="39"/>
      <c r="BL111" s="39"/>
      <c r="BM111" s="39"/>
      <c r="BN111" s="39"/>
      <c r="BO111" s="39"/>
      <c r="BP111" s="39"/>
      <c r="BQ111" s="39"/>
      <c r="BR111" s="39"/>
      <c r="BS111" s="30">
        <f t="shared" si="23"/>
        <v>4</v>
      </c>
      <c r="BT111" s="30">
        <f t="shared" si="24"/>
        <v>4</v>
      </c>
      <c r="BU111" s="453"/>
      <c r="BV111" s="287" t="s">
        <v>1118</v>
      </c>
      <c r="BW111" s="41" t="s">
        <v>1119</v>
      </c>
    </row>
    <row r="112" spans="1:75" ht="121.5" hidden="1" customHeight="1" x14ac:dyDescent="0.35">
      <c r="A112" s="453"/>
      <c r="B112" s="453"/>
      <c r="C112" s="453"/>
      <c r="D112" s="453"/>
      <c r="E112" s="453"/>
      <c r="F112" s="453"/>
      <c r="G112" s="453"/>
      <c r="H112" s="453"/>
      <c r="I112" s="453"/>
      <c r="J112" s="453"/>
      <c r="K112" s="453"/>
      <c r="L112" s="453"/>
      <c r="M112" s="453"/>
      <c r="N112" s="466"/>
      <c r="O112" s="466"/>
      <c r="P112" s="459"/>
      <c r="Q112" s="459"/>
      <c r="R112" s="453"/>
      <c r="S112" s="29" t="s">
        <v>1135</v>
      </c>
      <c r="T112" s="29" t="s">
        <v>1136</v>
      </c>
      <c r="U112" s="29" t="s">
        <v>79</v>
      </c>
      <c r="V112" s="30">
        <v>1</v>
      </c>
      <c r="W112" s="30">
        <v>1</v>
      </c>
      <c r="X112" s="231" t="s">
        <v>1137</v>
      </c>
      <c r="Y112" s="231" t="s">
        <v>1138</v>
      </c>
      <c r="Z112" s="32">
        <v>1</v>
      </c>
      <c r="AA112" s="33">
        <v>1</v>
      </c>
      <c r="AB112" s="32">
        <v>1</v>
      </c>
      <c r="AC112" s="32">
        <v>1</v>
      </c>
      <c r="AD112" s="32">
        <v>1</v>
      </c>
      <c r="AE112" s="32"/>
      <c r="AF112" s="32"/>
      <c r="AG112" s="32"/>
      <c r="AH112" s="32"/>
      <c r="AI112" s="32"/>
      <c r="AJ112" s="32">
        <v>1</v>
      </c>
      <c r="AK112" s="30">
        <v>0</v>
      </c>
      <c r="AL112" s="34" t="s">
        <v>1139</v>
      </c>
      <c r="AM112" s="34" t="s">
        <v>74</v>
      </c>
      <c r="AN112" s="34" t="s">
        <v>1139</v>
      </c>
      <c r="AO112" s="34" t="s">
        <v>74</v>
      </c>
      <c r="AP112" s="102" t="s">
        <v>1139</v>
      </c>
      <c r="AQ112" s="102" t="s">
        <v>74</v>
      </c>
      <c r="AR112" s="102" t="s">
        <v>1114</v>
      </c>
      <c r="AS112" s="102" t="s">
        <v>1124</v>
      </c>
      <c r="AT112" s="34" t="s">
        <v>220</v>
      </c>
      <c r="AU112" s="36" t="s">
        <v>1140</v>
      </c>
      <c r="AV112" s="30">
        <v>1</v>
      </c>
      <c r="AW112" s="32" t="s">
        <v>122</v>
      </c>
      <c r="AX112" s="32">
        <v>1</v>
      </c>
      <c r="AY112" s="32">
        <v>1</v>
      </c>
      <c r="AZ112" s="30"/>
      <c r="BA112" s="30"/>
      <c r="BB112" s="30"/>
      <c r="BC112" s="30"/>
      <c r="BD112" s="30"/>
      <c r="BE112" s="273"/>
      <c r="BF112" s="30">
        <f t="shared" si="22"/>
        <v>1</v>
      </c>
      <c r="BG112" s="30">
        <f t="shared" si="22"/>
        <v>1</v>
      </c>
      <c r="BH112" s="30"/>
      <c r="BI112" s="441" t="s">
        <v>1141</v>
      </c>
      <c r="BJ112" s="441" t="s">
        <v>74</v>
      </c>
      <c r="BK112" s="39"/>
      <c r="BL112" s="39"/>
      <c r="BM112" s="39"/>
      <c r="BN112" s="39"/>
      <c r="BO112" s="39"/>
      <c r="BP112" s="39"/>
      <c r="BQ112" s="39"/>
      <c r="BR112" s="39"/>
      <c r="BS112" s="30">
        <f t="shared" si="23"/>
        <v>4</v>
      </c>
      <c r="BT112" s="30">
        <f t="shared" si="24"/>
        <v>4</v>
      </c>
      <c r="BU112" s="453"/>
      <c r="BV112" s="287" t="s">
        <v>1118</v>
      </c>
      <c r="BW112" s="41" t="s">
        <v>1119</v>
      </c>
    </row>
    <row r="113" spans="1:75" ht="141.75" hidden="1" customHeight="1" x14ac:dyDescent="0.35">
      <c r="A113" s="453"/>
      <c r="B113" s="453"/>
      <c r="C113" s="453"/>
      <c r="D113" s="453"/>
      <c r="E113" s="453"/>
      <c r="F113" s="453"/>
      <c r="G113" s="453"/>
      <c r="H113" s="453"/>
      <c r="I113" s="453"/>
      <c r="J113" s="453"/>
      <c r="K113" s="453"/>
      <c r="L113" s="453"/>
      <c r="M113" s="453"/>
      <c r="N113" s="466"/>
      <c r="O113" s="466"/>
      <c r="P113" s="459"/>
      <c r="Q113" s="459"/>
      <c r="R113" s="453"/>
      <c r="S113" s="29" t="s">
        <v>1142</v>
      </c>
      <c r="T113" s="29" t="s">
        <v>1143</v>
      </c>
      <c r="U113" s="29" t="s">
        <v>79</v>
      </c>
      <c r="V113" s="30">
        <v>1</v>
      </c>
      <c r="W113" s="30">
        <v>1</v>
      </c>
      <c r="X113" s="231" t="s">
        <v>1144</v>
      </c>
      <c r="Y113" s="31" t="s">
        <v>1145</v>
      </c>
      <c r="Z113" s="32">
        <v>1</v>
      </c>
      <c r="AA113" s="33">
        <v>1</v>
      </c>
      <c r="AB113" s="32">
        <v>1</v>
      </c>
      <c r="AC113" s="32">
        <v>1</v>
      </c>
      <c r="AD113" s="32">
        <v>1</v>
      </c>
      <c r="AE113" s="32"/>
      <c r="AF113" s="32"/>
      <c r="AG113" s="32"/>
      <c r="AH113" s="32"/>
      <c r="AI113" s="32"/>
      <c r="AJ113" s="32">
        <v>1</v>
      </c>
      <c r="AK113" s="30">
        <v>0</v>
      </c>
      <c r="AL113" s="34" t="s">
        <v>1146</v>
      </c>
      <c r="AM113" s="34" t="s">
        <v>74</v>
      </c>
      <c r="AN113" s="34" t="s">
        <v>1146</v>
      </c>
      <c r="AO113" s="34" t="s">
        <v>74</v>
      </c>
      <c r="AP113" s="102" t="s">
        <v>1146</v>
      </c>
      <c r="AQ113" s="102" t="s">
        <v>74</v>
      </c>
      <c r="AR113" s="102" t="s">
        <v>1114</v>
      </c>
      <c r="AS113" s="102" t="s">
        <v>1124</v>
      </c>
      <c r="AT113" s="34" t="s">
        <v>220</v>
      </c>
      <c r="AU113" s="36" t="s">
        <v>1147</v>
      </c>
      <c r="AV113" s="30">
        <v>1</v>
      </c>
      <c r="AW113" s="32" t="s">
        <v>122</v>
      </c>
      <c r="AX113" s="32">
        <v>1</v>
      </c>
      <c r="AY113" s="32">
        <v>1</v>
      </c>
      <c r="AZ113" s="30"/>
      <c r="BA113" s="30"/>
      <c r="BB113" s="30"/>
      <c r="BC113" s="30"/>
      <c r="BD113" s="30"/>
      <c r="BE113" s="273"/>
      <c r="BF113" s="30">
        <f t="shared" si="22"/>
        <v>1</v>
      </c>
      <c r="BG113" s="30">
        <f t="shared" si="22"/>
        <v>1</v>
      </c>
      <c r="BH113" s="30"/>
      <c r="BI113" s="441" t="s">
        <v>1148</v>
      </c>
      <c r="BJ113" s="441" t="s">
        <v>74</v>
      </c>
      <c r="BK113" s="39"/>
      <c r="BL113" s="39"/>
      <c r="BM113" s="39"/>
      <c r="BN113" s="39"/>
      <c r="BO113" s="39"/>
      <c r="BP113" s="39"/>
      <c r="BQ113" s="39"/>
      <c r="BR113" s="39"/>
      <c r="BS113" s="30">
        <f t="shared" si="23"/>
        <v>4</v>
      </c>
      <c r="BT113" s="30">
        <f t="shared" si="24"/>
        <v>4</v>
      </c>
      <c r="BU113" s="453"/>
      <c r="BV113" s="287" t="s">
        <v>1118</v>
      </c>
      <c r="BW113" s="41" t="s">
        <v>1119</v>
      </c>
    </row>
    <row r="114" spans="1:75" ht="81" hidden="1" customHeight="1" x14ac:dyDescent="0.35">
      <c r="A114" s="453"/>
      <c r="B114" s="453"/>
      <c r="C114" s="453"/>
      <c r="D114" s="453"/>
      <c r="E114" s="453"/>
      <c r="F114" s="453"/>
      <c r="G114" s="453"/>
      <c r="H114" s="453"/>
      <c r="I114" s="453"/>
      <c r="J114" s="453"/>
      <c r="K114" s="453"/>
      <c r="L114" s="453"/>
      <c r="M114" s="453"/>
      <c r="N114" s="466"/>
      <c r="O114" s="466"/>
      <c r="P114" s="459"/>
      <c r="Q114" s="459"/>
      <c r="R114" s="453"/>
      <c r="S114" s="29" t="s">
        <v>1149</v>
      </c>
      <c r="T114" s="29" t="s">
        <v>1150</v>
      </c>
      <c r="U114" s="29" t="s">
        <v>153</v>
      </c>
      <c r="V114" s="138">
        <v>1</v>
      </c>
      <c r="W114" s="138">
        <v>1</v>
      </c>
      <c r="X114" s="288" t="s">
        <v>1151</v>
      </c>
      <c r="Y114" s="288" t="s">
        <v>1152</v>
      </c>
      <c r="Z114" s="131">
        <v>1</v>
      </c>
      <c r="AA114" s="74">
        <v>1</v>
      </c>
      <c r="AB114" s="131">
        <v>1</v>
      </c>
      <c r="AC114" s="131">
        <v>1</v>
      </c>
      <c r="AD114" s="131">
        <v>1</v>
      </c>
      <c r="AE114" s="131"/>
      <c r="AF114" s="131"/>
      <c r="AG114" s="131"/>
      <c r="AH114" s="81"/>
      <c r="AI114" s="78"/>
      <c r="AJ114" s="78">
        <v>1</v>
      </c>
      <c r="AK114" s="30">
        <v>0</v>
      </c>
      <c r="AL114" s="102" t="s">
        <v>1153</v>
      </c>
      <c r="AM114" s="34" t="s">
        <v>74</v>
      </c>
      <c r="AN114" s="34" t="s">
        <v>1154</v>
      </c>
      <c r="AO114" s="34" t="s">
        <v>74</v>
      </c>
      <c r="AP114" s="34" t="s">
        <v>1155</v>
      </c>
      <c r="AQ114" s="102"/>
      <c r="AR114" s="289" t="s">
        <v>1156</v>
      </c>
      <c r="AS114" s="289" t="s">
        <v>1157</v>
      </c>
      <c r="AT114" s="172" t="s">
        <v>220</v>
      </c>
      <c r="AU114" s="172" t="s">
        <v>1158</v>
      </c>
      <c r="AV114" s="138">
        <v>1</v>
      </c>
      <c r="AW114" s="32" t="s">
        <v>92</v>
      </c>
      <c r="AX114" s="131">
        <v>1</v>
      </c>
      <c r="AY114" s="131">
        <v>1</v>
      </c>
      <c r="AZ114" s="138">
        <v>1</v>
      </c>
      <c r="BA114" s="138"/>
      <c r="BB114" s="138">
        <v>1</v>
      </c>
      <c r="BC114" s="138"/>
      <c r="BD114" s="138">
        <v>1</v>
      </c>
      <c r="BE114" s="77"/>
      <c r="BF114" s="130">
        <f t="shared" ref="BF114:BG117" si="25">AX114</f>
        <v>1</v>
      </c>
      <c r="BG114" s="130">
        <f t="shared" si="25"/>
        <v>1</v>
      </c>
      <c r="BH114" s="130"/>
      <c r="BI114" s="441" t="s">
        <v>1159</v>
      </c>
      <c r="BJ114" s="441" t="s">
        <v>74</v>
      </c>
      <c r="BK114" s="290"/>
      <c r="BL114" s="290"/>
      <c r="BM114" s="290"/>
      <c r="BN114" s="290"/>
      <c r="BO114" s="290"/>
      <c r="BP114" s="290"/>
      <c r="BQ114" s="290"/>
      <c r="BR114" s="290"/>
      <c r="BS114" s="77">
        <v>1</v>
      </c>
      <c r="BT114" s="77">
        <v>1</v>
      </c>
      <c r="BU114" s="453"/>
      <c r="BV114" s="287" t="s">
        <v>1118</v>
      </c>
      <c r="BW114" s="41" t="s">
        <v>1119</v>
      </c>
    </row>
    <row r="115" spans="1:75" ht="141.75" hidden="1" customHeight="1" x14ac:dyDescent="0.35">
      <c r="A115" s="453"/>
      <c r="B115" s="453"/>
      <c r="C115" s="453"/>
      <c r="D115" s="453"/>
      <c r="E115" s="453"/>
      <c r="F115" s="453"/>
      <c r="G115" s="453"/>
      <c r="H115" s="453"/>
      <c r="I115" s="453"/>
      <c r="J115" s="453"/>
      <c r="K115" s="453"/>
      <c r="L115" s="453"/>
      <c r="M115" s="453"/>
      <c r="N115" s="466"/>
      <c r="O115" s="466"/>
      <c r="P115" s="459"/>
      <c r="Q115" s="459"/>
      <c r="R115" s="453"/>
      <c r="S115" s="29" t="s">
        <v>1160</v>
      </c>
      <c r="T115" s="29" t="s">
        <v>1161</v>
      </c>
      <c r="U115" s="29" t="s">
        <v>153</v>
      </c>
      <c r="V115" s="138">
        <v>1</v>
      </c>
      <c r="W115" s="138">
        <v>1</v>
      </c>
      <c r="X115" s="231" t="s">
        <v>1162</v>
      </c>
      <c r="Y115" s="231" t="s">
        <v>1163</v>
      </c>
      <c r="Z115" s="131">
        <v>1</v>
      </c>
      <c r="AA115" s="74">
        <v>1</v>
      </c>
      <c r="AB115" s="131">
        <v>1</v>
      </c>
      <c r="AC115" s="131">
        <v>1</v>
      </c>
      <c r="AD115" s="131">
        <v>1</v>
      </c>
      <c r="AE115" s="131"/>
      <c r="AF115" s="131"/>
      <c r="AG115" s="131"/>
      <c r="AH115" s="81"/>
      <c r="AI115" s="78"/>
      <c r="AJ115" s="78">
        <v>1</v>
      </c>
      <c r="AK115" s="30">
        <v>0</v>
      </c>
      <c r="AL115" s="102" t="s">
        <v>1164</v>
      </c>
      <c r="AM115" s="34" t="s">
        <v>74</v>
      </c>
      <c r="AN115" s="34" t="s">
        <v>1165</v>
      </c>
      <c r="AO115" s="34" t="s">
        <v>74</v>
      </c>
      <c r="AP115" s="291" t="s">
        <v>1166</v>
      </c>
      <c r="AQ115" s="291"/>
      <c r="AR115" s="291" t="s">
        <v>1167</v>
      </c>
      <c r="AS115" s="289" t="s">
        <v>1168</v>
      </c>
      <c r="AT115" s="172" t="s">
        <v>220</v>
      </c>
      <c r="AU115" s="172" t="s">
        <v>220</v>
      </c>
      <c r="AV115" s="138">
        <v>1</v>
      </c>
      <c r="AW115" s="32" t="s">
        <v>92</v>
      </c>
      <c r="AX115" s="131">
        <v>1</v>
      </c>
      <c r="AY115" s="131">
        <v>1</v>
      </c>
      <c r="AZ115" s="138">
        <v>1</v>
      </c>
      <c r="BA115" s="138"/>
      <c r="BB115" s="138">
        <v>1</v>
      </c>
      <c r="BC115" s="138"/>
      <c r="BD115" s="138">
        <v>1</v>
      </c>
      <c r="BE115" s="292"/>
      <c r="BF115" s="130">
        <f t="shared" si="25"/>
        <v>1</v>
      </c>
      <c r="BG115" s="130">
        <f t="shared" si="25"/>
        <v>1</v>
      </c>
      <c r="BH115" s="130"/>
      <c r="BI115" s="441" t="s">
        <v>1169</v>
      </c>
      <c r="BJ115" s="441" t="s">
        <v>74</v>
      </c>
      <c r="BK115" s="290"/>
      <c r="BL115" s="290"/>
      <c r="BM115" s="290"/>
      <c r="BN115" s="290"/>
      <c r="BO115" s="290"/>
      <c r="BP115" s="290"/>
      <c r="BQ115" s="290"/>
      <c r="BR115" s="290"/>
      <c r="BS115" s="77">
        <v>1</v>
      </c>
      <c r="BT115" s="77">
        <v>1</v>
      </c>
      <c r="BU115" s="453"/>
      <c r="BV115" s="287" t="s">
        <v>1118</v>
      </c>
      <c r="BW115" s="41" t="s">
        <v>1119</v>
      </c>
    </row>
    <row r="116" spans="1:75" ht="96.75" hidden="1" customHeight="1" x14ac:dyDescent="0.35">
      <c r="A116" s="453"/>
      <c r="B116" s="453"/>
      <c r="C116" s="453"/>
      <c r="D116" s="453"/>
      <c r="E116" s="453"/>
      <c r="F116" s="453"/>
      <c r="G116" s="453"/>
      <c r="H116" s="453"/>
      <c r="I116" s="453"/>
      <c r="J116" s="453"/>
      <c r="K116" s="453"/>
      <c r="L116" s="453"/>
      <c r="M116" s="453"/>
      <c r="N116" s="466"/>
      <c r="O116" s="466"/>
      <c r="P116" s="459"/>
      <c r="Q116" s="459"/>
      <c r="R116" s="453"/>
      <c r="S116" s="461" t="s">
        <v>1104</v>
      </c>
      <c r="T116" s="29" t="s">
        <v>1170</v>
      </c>
      <c r="U116" s="29" t="s">
        <v>153</v>
      </c>
      <c r="V116" s="30">
        <v>0</v>
      </c>
      <c r="W116" s="30"/>
      <c r="X116" s="231" t="s">
        <v>1171</v>
      </c>
      <c r="Y116" s="231" t="s">
        <v>1172</v>
      </c>
      <c r="Z116" s="32"/>
      <c r="AA116" s="293"/>
      <c r="AB116" s="78">
        <v>1</v>
      </c>
      <c r="AC116" s="78">
        <v>1</v>
      </c>
      <c r="AD116" s="78">
        <v>1</v>
      </c>
      <c r="AE116" s="78"/>
      <c r="AF116" s="78"/>
      <c r="AG116" s="78"/>
      <c r="AH116" s="78"/>
      <c r="AI116" s="78"/>
      <c r="AJ116" s="78">
        <v>1</v>
      </c>
      <c r="AK116" s="30">
        <v>0</v>
      </c>
      <c r="AL116" s="34" t="s">
        <v>1173</v>
      </c>
      <c r="AM116" s="34" t="s">
        <v>74</v>
      </c>
      <c r="AN116" s="34" t="s">
        <v>1174</v>
      </c>
      <c r="AO116" s="34" t="s">
        <v>74</v>
      </c>
      <c r="AP116" s="294" t="s">
        <v>1175</v>
      </c>
      <c r="AQ116" s="294"/>
      <c r="AR116" s="294" t="s">
        <v>1175</v>
      </c>
      <c r="AS116" s="295" t="s">
        <v>1176</v>
      </c>
      <c r="AT116" s="172" t="s">
        <v>220</v>
      </c>
      <c r="AU116" s="36" t="s">
        <v>1177</v>
      </c>
      <c r="AV116" s="30">
        <v>1</v>
      </c>
      <c r="AW116" s="32" t="s">
        <v>92</v>
      </c>
      <c r="AX116" s="131">
        <v>1</v>
      </c>
      <c r="AY116" s="131">
        <v>1</v>
      </c>
      <c r="AZ116" s="138">
        <v>1</v>
      </c>
      <c r="BA116" s="138"/>
      <c r="BB116" s="138">
        <v>1</v>
      </c>
      <c r="BC116" s="138"/>
      <c r="BD116" s="138">
        <v>1</v>
      </c>
      <c r="BE116" s="296"/>
      <c r="BF116" s="138">
        <f t="shared" si="25"/>
        <v>1</v>
      </c>
      <c r="BG116" s="138">
        <f t="shared" si="25"/>
        <v>1</v>
      </c>
      <c r="BH116" s="138"/>
      <c r="BI116" s="441" t="s">
        <v>1178</v>
      </c>
      <c r="BJ116" s="441" t="s">
        <v>74</v>
      </c>
      <c r="BK116" s="39"/>
      <c r="BL116" s="39"/>
      <c r="BM116" s="39"/>
      <c r="BN116" s="39"/>
      <c r="BO116" s="39"/>
      <c r="BP116" s="39"/>
      <c r="BQ116" s="39"/>
      <c r="BR116" s="39"/>
      <c r="BS116" s="77">
        <v>1</v>
      </c>
      <c r="BT116" s="77">
        <v>1</v>
      </c>
      <c r="BU116" s="453"/>
      <c r="BV116" s="287" t="s">
        <v>1118</v>
      </c>
      <c r="BW116" s="41" t="s">
        <v>1119</v>
      </c>
    </row>
    <row r="117" spans="1:75" ht="155.5" hidden="1" customHeight="1" x14ac:dyDescent="0.35">
      <c r="A117" s="453"/>
      <c r="B117" s="453"/>
      <c r="C117" s="453"/>
      <c r="D117" s="453"/>
      <c r="E117" s="453"/>
      <c r="F117" s="453"/>
      <c r="G117" s="453"/>
      <c r="H117" s="453"/>
      <c r="I117" s="453"/>
      <c r="J117" s="453"/>
      <c r="K117" s="453"/>
      <c r="L117" s="453"/>
      <c r="M117" s="453"/>
      <c r="N117" s="466"/>
      <c r="O117" s="466"/>
      <c r="P117" s="459"/>
      <c r="Q117" s="459"/>
      <c r="R117" s="453"/>
      <c r="S117" s="454"/>
      <c r="T117" s="29" t="s">
        <v>1179</v>
      </c>
      <c r="U117" s="29" t="s">
        <v>153</v>
      </c>
      <c r="V117" s="30">
        <v>0</v>
      </c>
      <c r="W117" s="30"/>
      <c r="X117" s="288" t="s">
        <v>1162</v>
      </c>
      <c r="Y117" s="288" t="s">
        <v>1180</v>
      </c>
      <c r="Z117" s="32"/>
      <c r="AA117" s="293"/>
      <c r="AB117" s="78">
        <v>1</v>
      </c>
      <c r="AC117" s="78">
        <v>1</v>
      </c>
      <c r="AD117" s="78">
        <v>1</v>
      </c>
      <c r="AE117" s="78"/>
      <c r="AF117" s="78"/>
      <c r="AG117" s="78"/>
      <c r="AH117" s="78"/>
      <c r="AI117" s="78"/>
      <c r="AJ117" s="78">
        <v>1</v>
      </c>
      <c r="AK117" s="30">
        <v>0</v>
      </c>
      <c r="AL117" s="297" t="s">
        <v>1181</v>
      </c>
      <c r="AM117" s="297" t="s">
        <v>1181</v>
      </c>
      <c r="AN117" s="297" t="s">
        <v>1181</v>
      </c>
      <c r="AO117" s="297" t="s">
        <v>1181</v>
      </c>
      <c r="AP117" s="34" t="s">
        <v>1182</v>
      </c>
      <c r="AQ117" s="34"/>
      <c r="AR117" s="291" t="s">
        <v>1167</v>
      </c>
      <c r="AS117" s="289" t="s">
        <v>1168</v>
      </c>
      <c r="AT117" s="298" t="s">
        <v>220</v>
      </c>
      <c r="AU117" s="298" t="s">
        <v>220</v>
      </c>
      <c r="AV117" s="30">
        <v>1</v>
      </c>
      <c r="AW117" s="32" t="s">
        <v>92</v>
      </c>
      <c r="AX117" s="131">
        <v>1</v>
      </c>
      <c r="AY117" s="131">
        <v>1</v>
      </c>
      <c r="AZ117" s="138">
        <v>1</v>
      </c>
      <c r="BA117" s="138"/>
      <c r="BB117" s="138">
        <v>1</v>
      </c>
      <c r="BC117" s="138"/>
      <c r="BD117" s="138">
        <v>1</v>
      </c>
      <c r="BE117" s="296"/>
      <c r="BF117" s="138">
        <f t="shared" si="25"/>
        <v>1</v>
      </c>
      <c r="BG117" s="138">
        <f t="shared" si="25"/>
        <v>1</v>
      </c>
      <c r="BH117" s="138"/>
      <c r="BI117" s="441" t="s">
        <v>1169</v>
      </c>
      <c r="BJ117" s="441" t="s">
        <v>74</v>
      </c>
      <c r="BK117" s="299"/>
      <c r="BL117" s="299"/>
      <c r="BM117" s="299"/>
      <c r="BN117" s="299"/>
      <c r="BO117" s="299"/>
      <c r="BP117" s="299"/>
      <c r="BQ117" s="299"/>
      <c r="BR117" s="299"/>
      <c r="BS117" s="77">
        <v>1</v>
      </c>
      <c r="BT117" s="77">
        <v>1</v>
      </c>
      <c r="BU117" s="453"/>
      <c r="BV117" s="287" t="s">
        <v>1118</v>
      </c>
      <c r="BW117" s="41" t="s">
        <v>1119</v>
      </c>
    </row>
    <row r="118" spans="1:75" ht="163.4" hidden="1" customHeight="1" x14ac:dyDescent="0.35">
      <c r="A118" s="454"/>
      <c r="B118" s="454"/>
      <c r="C118" s="454"/>
      <c r="D118" s="454"/>
      <c r="E118" s="454"/>
      <c r="F118" s="454"/>
      <c r="G118" s="454"/>
      <c r="H118" s="454"/>
      <c r="I118" s="454"/>
      <c r="J118" s="454"/>
      <c r="K118" s="454"/>
      <c r="L118" s="454"/>
      <c r="M118" s="454"/>
      <c r="N118" s="462"/>
      <c r="O118" s="462"/>
      <c r="P118" s="460"/>
      <c r="Q118" s="460"/>
      <c r="R118" s="454"/>
      <c r="S118" s="300" t="s">
        <v>1183</v>
      </c>
      <c r="T118" s="301" t="s">
        <v>1184</v>
      </c>
      <c r="U118" s="300" t="s">
        <v>153</v>
      </c>
      <c r="V118" s="302">
        <v>1</v>
      </c>
      <c r="W118" s="302">
        <v>1</v>
      </c>
      <c r="X118" s="303"/>
      <c r="Y118" s="303"/>
      <c r="Z118" s="131">
        <v>1</v>
      </c>
      <c r="AA118" s="74">
        <v>1</v>
      </c>
      <c r="AB118" s="32" t="s">
        <v>213</v>
      </c>
      <c r="AC118" s="32"/>
      <c r="AD118" s="32" t="s">
        <v>213</v>
      </c>
      <c r="AE118" s="32"/>
      <c r="AF118" s="32"/>
      <c r="AG118" s="32"/>
      <c r="AH118" s="32"/>
      <c r="AI118" s="32"/>
      <c r="AJ118" s="32" t="s">
        <v>213</v>
      </c>
      <c r="AK118" s="32" t="s">
        <v>213</v>
      </c>
      <c r="AL118" s="32" t="s">
        <v>213</v>
      </c>
      <c r="AM118" s="32" t="s">
        <v>213</v>
      </c>
      <c r="AN118" s="32" t="s">
        <v>213</v>
      </c>
      <c r="AO118" s="32" t="s">
        <v>213</v>
      </c>
      <c r="AP118" s="32" t="s">
        <v>213</v>
      </c>
      <c r="AQ118" s="32" t="s">
        <v>213</v>
      </c>
      <c r="AR118" s="67" t="s">
        <v>213</v>
      </c>
      <c r="AS118" s="67" t="s">
        <v>213</v>
      </c>
      <c r="AT118" s="67" t="s">
        <v>213</v>
      </c>
      <c r="AU118" s="67" t="s">
        <v>213</v>
      </c>
      <c r="AV118" s="32" t="s">
        <v>213</v>
      </c>
      <c r="AW118" s="32" t="s">
        <v>213</v>
      </c>
      <c r="AX118" s="32" t="s">
        <v>213</v>
      </c>
      <c r="AY118" s="32" t="s">
        <v>213</v>
      </c>
      <c r="AZ118" s="32" t="s">
        <v>213</v>
      </c>
      <c r="BA118" s="32" t="s">
        <v>213</v>
      </c>
      <c r="BB118" s="32" t="s">
        <v>213</v>
      </c>
      <c r="BC118" s="32" t="s">
        <v>213</v>
      </c>
      <c r="BD118" s="32" t="s">
        <v>213</v>
      </c>
      <c r="BE118" s="32" t="s">
        <v>213</v>
      </c>
      <c r="BF118" s="32" t="s">
        <v>213</v>
      </c>
      <c r="BG118" s="32" t="s">
        <v>213</v>
      </c>
      <c r="BH118" s="32"/>
      <c r="BI118" s="32" t="s">
        <v>213</v>
      </c>
      <c r="BJ118" s="32"/>
      <c r="BK118" s="32"/>
      <c r="BL118" s="32"/>
      <c r="BM118" s="32"/>
      <c r="BN118" s="32"/>
      <c r="BO118" s="32"/>
      <c r="BP118" s="32"/>
      <c r="BQ118" s="32"/>
      <c r="BR118" s="32"/>
      <c r="BS118" s="78">
        <v>1</v>
      </c>
      <c r="BT118" s="78">
        <v>1</v>
      </c>
      <c r="BU118" s="454"/>
      <c r="BV118" s="287" t="s">
        <v>1118</v>
      </c>
      <c r="BW118" s="41" t="s">
        <v>1119</v>
      </c>
    </row>
    <row r="119" spans="1:75" ht="102" hidden="1" customHeight="1" x14ac:dyDescent="0.35">
      <c r="A119" s="461" t="s">
        <v>1100</v>
      </c>
      <c r="B119" s="461" t="s">
        <v>1101</v>
      </c>
      <c r="C119" s="461" t="s">
        <v>1102</v>
      </c>
      <c r="D119" s="461" t="s">
        <v>1185</v>
      </c>
      <c r="E119" s="461" t="s">
        <v>1186</v>
      </c>
      <c r="F119" s="461" t="s">
        <v>1187</v>
      </c>
      <c r="G119" s="461" t="s">
        <v>73</v>
      </c>
      <c r="H119" s="461" t="s">
        <v>74</v>
      </c>
      <c r="I119" s="461" t="s">
        <v>1188</v>
      </c>
      <c r="J119" s="457">
        <v>61967599192</v>
      </c>
      <c r="K119" s="487">
        <v>55292407770.110001</v>
      </c>
      <c r="L119" s="472">
        <v>59071210998</v>
      </c>
      <c r="M119" s="472">
        <v>48479599678.169998</v>
      </c>
      <c r="N119" s="457">
        <v>54811249891.959999</v>
      </c>
      <c r="O119" s="457">
        <v>37316978353.129997</v>
      </c>
      <c r="P119" s="473">
        <v>58917215370</v>
      </c>
      <c r="Q119" s="473">
        <v>9237677025.1599998</v>
      </c>
      <c r="R119" s="461" t="s">
        <v>1189</v>
      </c>
      <c r="S119" s="64" t="s">
        <v>1190</v>
      </c>
      <c r="T119" s="64" t="s">
        <v>1191</v>
      </c>
      <c r="U119" s="64" t="s">
        <v>153</v>
      </c>
      <c r="V119" s="32">
        <v>0</v>
      </c>
      <c r="W119" s="32">
        <v>1</v>
      </c>
      <c r="X119" s="32"/>
      <c r="Y119" s="32"/>
      <c r="Z119" s="32">
        <v>1</v>
      </c>
      <c r="AA119" s="33">
        <v>1</v>
      </c>
      <c r="AB119" s="32" t="s">
        <v>213</v>
      </c>
      <c r="AC119" s="32"/>
      <c r="AD119" s="32" t="s">
        <v>213</v>
      </c>
      <c r="AE119" s="32"/>
      <c r="AF119" s="32"/>
      <c r="AG119" s="32"/>
      <c r="AH119" s="32"/>
      <c r="AI119" s="32"/>
      <c r="AJ119" s="32" t="s">
        <v>213</v>
      </c>
      <c r="AK119" s="32" t="s">
        <v>213</v>
      </c>
      <c r="AL119" s="32" t="s">
        <v>213</v>
      </c>
      <c r="AM119" s="32" t="s">
        <v>213</v>
      </c>
      <c r="AN119" s="32" t="s">
        <v>213</v>
      </c>
      <c r="AO119" s="32" t="s">
        <v>213</v>
      </c>
      <c r="AP119" s="32" t="s">
        <v>213</v>
      </c>
      <c r="AQ119" s="32" t="s">
        <v>213</v>
      </c>
      <c r="AR119" s="67" t="s">
        <v>213</v>
      </c>
      <c r="AS119" s="67" t="s">
        <v>213</v>
      </c>
      <c r="AT119" s="67" t="s">
        <v>213</v>
      </c>
      <c r="AU119" s="67" t="s">
        <v>213</v>
      </c>
      <c r="AV119" s="32" t="s">
        <v>213</v>
      </c>
      <c r="AW119" s="32" t="s">
        <v>213</v>
      </c>
      <c r="AX119" s="32" t="s">
        <v>213</v>
      </c>
      <c r="AY119" s="32" t="s">
        <v>213</v>
      </c>
      <c r="AZ119" s="32" t="s">
        <v>213</v>
      </c>
      <c r="BA119" s="32" t="s">
        <v>213</v>
      </c>
      <c r="BB119" s="32" t="s">
        <v>213</v>
      </c>
      <c r="BC119" s="32" t="s">
        <v>213</v>
      </c>
      <c r="BD119" s="32" t="s">
        <v>213</v>
      </c>
      <c r="BE119" s="32" t="s">
        <v>213</v>
      </c>
      <c r="BF119" s="32" t="s">
        <v>213</v>
      </c>
      <c r="BG119" s="32" t="s">
        <v>213</v>
      </c>
      <c r="BH119" s="32"/>
      <c r="BI119" s="32" t="s">
        <v>213</v>
      </c>
      <c r="BJ119" s="32"/>
      <c r="BK119" s="32"/>
      <c r="BL119" s="32"/>
      <c r="BM119" s="32"/>
      <c r="BN119" s="32"/>
      <c r="BO119" s="32"/>
      <c r="BP119" s="32"/>
      <c r="BQ119" s="32"/>
      <c r="BR119" s="32"/>
      <c r="BS119" s="32">
        <v>1</v>
      </c>
      <c r="BT119" s="32">
        <v>1</v>
      </c>
      <c r="BU119" s="461" t="s">
        <v>1192</v>
      </c>
      <c r="BV119" s="304" t="s">
        <v>1192</v>
      </c>
      <c r="BW119" s="41" t="s">
        <v>1193</v>
      </c>
    </row>
    <row r="120" spans="1:75" ht="81.650000000000006" hidden="1" customHeight="1" x14ac:dyDescent="0.35">
      <c r="A120" s="453"/>
      <c r="B120" s="453"/>
      <c r="C120" s="453"/>
      <c r="D120" s="453"/>
      <c r="E120" s="453"/>
      <c r="F120" s="453"/>
      <c r="G120" s="453"/>
      <c r="H120" s="453"/>
      <c r="I120" s="453"/>
      <c r="J120" s="453"/>
      <c r="K120" s="453"/>
      <c r="L120" s="453"/>
      <c r="M120" s="453"/>
      <c r="N120" s="466"/>
      <c r="O120" s="466"/>
      <c r="P120" s="459"/>
      <c r="Q120" s="459"/>
      <c r="R120" s="453"/>
      <c r="S120" s="29" t="s">
        <v>1194</v>
      </c>
      <c r="T120" s="29" t="s">
        <v>1195</v>
      </c>
      <c r="U120" s="29" t="s">
        <v>153</v>
      </c>
      <c r="V120" s="29">
        <v>0</v>
      </c>
      <c r="W120" s="77">
        <v>0.95</v>
      </c>
      <c r="X120" s="213" t="s">
        <v>1196</v>
      </c>
      <c r="Y120" s="213" t="s">
        <v>1197</v>
      </c>
      <c r="Z120" s="78">
        <v>0.95</v>
      </c>
      <c r="AA120" s="78">
        <v>0.99</v>
      </c>
      <c r="AB120" s="78">
        <v>0.95</v>
      </c>
      <c r="AC120" s="78">
        <v>0.95</v>
      </c>
      <c r="AD120" s="78">
        <v>0.95</v>
      </c>
      <c r="AE120" s="81"/>
      <c r="AF120" s="81"/>
      <c r="AG120" s="81"/>
      <c r="AH120" s="81"/>
      <c r="AI120" s="406"/>
      <c r="AJ120" s="78">
        <v>0.95</v>
      </c>
      <c r="AK120" s="29">
        <v>0</v>
      </c>
      <c r="AL120" s="305" t="s">
        <v>1198</v>
      </c>
      <c r="AM120" s="305" t="s">
        <v>1199</v>
      </c>
      <c r="AN120" s="305" t="s">
        <v>1200</v>
      </c>
      <c r="AO120" s="305" t="s">
        <v>1201</v>
      </c>
      <c r="AP120" s="306" t="s">
        <v>1202</v>
      </c>
      <c r="AQ120" s="306" t="s">
        <v>1203</v>
      </c>
      <c r="AR120" s="215" t="s">
        <v>1204</v>
      </c>
      <c r="AS120" s="307" t="s">
        <v>1205</v>
      </c>
      <c r="AT120" s="307" t="s">
        <v>74</v>
      </c>
      <c r="AU120" s="216" t="s">
        <v>1206</v>
      </c>
      <c r="AV120" s="77">
        <v>0.95</v>
      </c>
      <c r="AW120" s="32" t="s">
        <v>92</v>
      </c>
      <c r="AX120" s="416">
        <v>0.95</v>
      </c>
      <c r="AY120" s="416">
        <v>0.95</v>
      </c>
      <c r="AZ120" s="133">
        <v>0.95</v>
      </c>
      <c r="BA120" s="133"/>
      <c r="BB120" s="133">
        <v>0.95</v>
      </c>
      <c r="BC120" s="133"/>
      <c r="BD120" s="133">
        <v>0.95</v>
      </c>
      <c r="BE120" s="29"/>
      <c r="BF120" s="133">
        <v>0.95</v>
      </c>
      <c r="BG120" s="133">
        <v>0.95</v>
      </c>
      <c r="BH120" s="133"/>
      <c r="BI120" s="32" t="s">
        <v>1207</v>
      </c>
      <c r="BJ120" s="32" t="s">
        <v>1208</v>
      </c>
      <c r="BK120" s="218" t="s">
        <v>1209</v>
      </c>
      <c r="BL120" s="219"/>
      <c r="BM120" s="219"/>
      <c r="BN120" s="219"/>
      <c r="BO120" s="219"/>
      <c r="BP120" s="219"/>
      <c r="BQ120" s="219"/>
      <c r="BR120" s="218" t="s">
        <v>1209</v>
      </c>
      <c r="BS120" s="77">
        <v>0.95</v>
      </c>
      <c r="BT120" s="77">
        <v>0.95</v>
      </c>
      <c r="BU120" s="453"/>
      <c r="BV120" s="304" t="s">
        <v>1192</v>
      </c>
      <c r="BW120" s="41" t="s">
        <v>1193</v>
      </c>
    </row>
    <row r="121" spans="1:75" ht="40.5" hidden="1" customHeight="1" x14ac:dyDescent="0.35">
      <c r="A121" s="454"/>
      <c r="B121" s="454"/>
      <c r="C121" s="454"/>
      <c r="D121" s="454"/>
      <c r="E121" s="454"/>
      <c r="F121" s="454"/>
      <c r="G121" s="454"/>
      <c r="H121" s="454"/>
      <c r="I121" s="454"/>
      <c r="J121" s="454"/>
      <c r="K121" s="454"/>
      <c r="L121" s="454"/>
      <c r="M121" s="454"/>
      <c r="N121" s="462"/>
      <c r="O121" s="462"/>
      <c r="P121" s="460"/>
      <c r="Q121" s="460"/>
      <c r="R121" s="454"/>
      <c r="S121" s="64" t="s">
        <v>1210</v>
      </c>
      <c r="T121" s="64" t="s">
        <v>1211</v>
      </c>
      <c r="U121" s="64" t="s">
        <v>153</v>
      </c>
      <c r="V121" s="32">
        <v>0</v>
      </c>
      <c r="W121" s="32">
        <v>13</v>
      </c>
      <c r="X121" s="32"/>
      <c r="Y121" s="32"/>
      <c r="Z121" s="32">
        <v>13</v>
      </c>
      <c r="AA121" s="33">
        <v>13</v>
      </c>
      <c r="AB121" s="32" t="s">
        <v>213</v>
      </c>
      <c r="AC121" s="32"/>
      <c r="AD121" s="32" t="s">
        <v>213</v>
      </c>
      <c r="AE121" s="32"/>
      <c r="AF121" s="32"/>
      <c r="AG121" s="32"/>
      <c r="AH121" s="32"/>
      <c r="AI121" s="32"/>
      <c r="AJ121" s="32" t="s">
        <v>213</v>
      </c>
      <c r="AK121" s="32" t="s">
        <v>213</v>
      </c>
      <c r="AL121" s="32" t="s">
        <v>213</v>
      </c>
      <c r="AM121" s="32" t="s">
        <v>213</v>
      </c>
      <c r="AN121" s="32" t="s">
        <v>213</v>
      </c>
      <c r="AO121" s="32" t="s">
        <v>213</v>
      </c>
      <c r="AP121" s="32" t="s">
        <v>213</v>
      </c>
      <c r="AQ121" s="32" t="s">
        <v>213</v>
      </c>
      <c r="AR121" s="67" t="s">
        <v>213</v>
      </c>
      <c r="AS121" s="67" t="s">
        <v>213</v>
      </c>
      <c r="AT121" s="67" t="s">
        <v>213</v>
      </c>
      <c r="AU121" s="67" t="s">
        <v>213</v>
      </c>
      <c r="AV121" s="32" t="s">
        <v>213</v>
      </c>
      <c r="AW121" s="32" t="s">
        <v>213</v>
      </c>
      <c r="AX121" s="32" t="s">
        <v>213</v>
      </c>
      <c r="AY121" s="32" t="s">
        <v>213</v>
      </c>
      <c r="AZ121" s="32" t="s">
        <v>213</v>
      </c>
      <c r="BA121" s="32" t="s">
        <v>213</v>
      </c>
      <c r="BB121" s="32" t="s">
        <v>213</v>
      </c>
      <c r="BC121" s="32" t="s">
        <v>213</v>
      </c>
      <c r="BD121" s="32" t="s">
        <v>213</v>
      </c>
      <c r="BE121" s="32" t="s">
        <v>213</v>
      </c>
      <c r="BF121" s="32" t="s">
        <v>213</v>
      </c>
      <c r="BG121" s="32" t="s">
        <v>213</v>
      </c>
      <c r="BH121" s="32"/>
      <c r="BI121" s="32" t="s">
        <v>213</v>
      </c>
      <c r="BJ121" s="32"/>
      <c r="BK121" s="32"/>
      <c r="BL121" s="32"/>
      <c r="BM121" s="32"/>
      <c r="BN121" s="32"/>
      <c r="BO121" s="32"/>
      <c r="BP121" s="32"/>
      <c r="BQ121" s="32"/>
      <c r="BR121" s="32"/>
      <c r="BS121" s="32">
        <v>13</v>
      </c>
      <c r="BT121" s="32">
        <v>13</v>
      </c>
      <c r="BU121" s="454"/>
      <c r="BV121" s="304" t="s">
        <v>1192</v>
      </c>
      <c r="BW121" s="41" t="s">
        <v>1193</v>
      </c>
    </row>
    <row r="122" spans="1:75" ht="285.64999999999998" hidden="1" customHeight="1" x14ac:dyDescent="0.35">
      <c r="A122" s="452" t="s">
        <v>1100</v>
      </c>
      <c r="B122" s="452" t="s">
        <v>1101</v>
      </c>
      <c r="C122" s="452" t="s">
        <v>1102</v>
      </c>
      <c r="D122" s="452" t="s">
        <v>1185</v>
      </c>
      <c r="E122" s="452" t="s">
        <v>1212</v>
      </c>
      <c r="F122" s="452" t="s">
        <v>1213</v>
      </c>
      <c r="G122" s="452" t="s">
        <v>1214</v>
      </c>
      <c r="H122" s="452" t="s">
        <v>74</v>
      </c>
      <c r="I122" s="452" t="s">
        <v>1107</v>
      </c>
      <c r="J122" s="481">
        <v>724633333</v>
      </c>
      <c r="K122" s="484">
        <v>723433333</v>
      </c>
      <c r="L122" s="485">
        <v>969792733</v>
      </c>
      <c r="M122" s="485">
        <v>969792733</v>
      </c>
      <c r="N122" s="481">
        <v>1061947917</v>
      </c>
      <c r="O122" s="481">
        <v>1061947917</v>
      </c>
      <c r="P122" s="482">
        <v>1033116648</v>
      </c>
      <c r="Q122" s="482">
        <v>173183780</v>
      </c>
      <c r="R122" s="461" t="s">
        <v>1108</v>
      </c>
      <c r="S122" s="29" t="s">
        <v>1215</v>
      </c>
      <c r="T122" s="29" t="s">
        <v>1216</v>
      </c>
      <c r="U122" s="29" t="s">
        <v>79</v>
      </c>
      <c r="V122" s="30">
        <v>0</v>
      </c>
      <c r="W122" s="30">
        <v>16</v>
      </c>
      <c r="X122" s="31" t="s">
        <v>1217</v>
      </c>
      <c r="Y122" s="31" t="s">
        <v>1218</v>
      </c>
      <c r="Z122" s="32">
        <v>16</v>
      </c>
      <c r="AA122" s="33">
        <v>16</v>
      </c>
      <c r="AB122" s="32">
        <v>16</v>
      </c>
      <c r="AC122" s="32">
        <v>16</v>
      </c>
      <c r="AD122" s="32">
        <v>16</v>
      </c>
      <c r="AE122" s="32"/>
      <c r="AF122" s="32"/>
      <c r="AG122" s="32"/>
      <c r="AH122" s="32"/>
      <c r="AI122" s="32"/>
      <c r="AJ122" s="32">
        <v>16</v>
      </c>
      <c r="AK122" s="30">
        <v>0</v>
      </c>
      <c r="AL122" s="34" t="s">
        <v>1219</v>
      </c>
      <c r="AM122" s="34" t="s">
        <v>157</v>
      </c>
      <c r="AN122" s="34" t="s">
        <v>1220</v>
      </c>
      <c r="AO122" s="34"/>
      <c r="AP122" s="308" t="s">
        <v>1221</v>
      </c>
      <c r="AQ122" s="35" t="s">
        <v>74</v>
      </c>
      <c r="AR122" s="34" t="s">
        <v>1222</v>
      </c>
      <c r="AS122" s="34" t="s">
        <v>1223</v>
      </c>
      <c r="AT122" s="34" t="s">
        <v>74</v>
      </c>
      <c r="AU122" s="36" t="s">
        <v>1224</v>
      </c>
      <c r="AV122" s="30">
        <v>16</v>
      </c>
      <c r="AW122" s="32" t="s">
        <v>92</v>
      </c>
      <c r="AX122" s="32">
        <v>5</v>
      </c>
      <c r="AY122" s="32">
        <v>5</v>
      </c>
      <c r="AZ122" s="30">
        <v>3</v>
      </c>
      <c r="BA122" s="30"/>
      <c r="BB122" s="30">
        <v>4</v>
      </c>
      <c r="BC122" s="30"/>
      <c r="BD122" s="30">
        <v>4</v>
      </c>
      <c r="BE122" s="30"/>
      <c r="BF122" s="30">
        <f t="shared" ref="BF122:BG127" si="26">AX122+AZ122+BB122+BD122</f>
        <v>16</v>
      </c>
      <c r="BG122" s="30">
        <f t="shared" si="26"/>
        <v>5</v>
      </c>
      <c r="BH122" s="30"/>
      <c r="BI122" s="442" t="s">
        <v>1225</v>
      </c>
      <c r="BJ122" s="443" t="s">
        <v>741</v>
      </c>
      <c r="BK122" s="39"/>
      <c r="BL122" s="39"/>
      <c r="BM122" s="39"/>
      <c r="BN122" s="39"/>
      <c r="BO122" s="39"/>
      <c r="BP122" s="39"/>
      <c r="BQ122" s="39"/>
      <c r="BR122" s="51" t="s">
        <v>1226</v>
      </c>
      <c r="BS122" s="30">
        <f t="shared" ref="BS122:BS127" si="27">+_xlfn.IFS(U122="Acumulado",Z122+AB122+AD122+AV122,U122="Capacidad",AV122,U122="Flujo",AV122,U122="Reducción",AV122,U122="Stock",AV122)</f>
        <v>64</v>
      </c>
      <c r="BT122" s="30">
        <f t="shared" ref="BT122:BT127" si="28">AA122+AC122+AJ122+BG122</f>
        <v>53</v>
      </c>
      <c r="BU122" s="461" t="s">
        <v>1227</v>
      </c>
      <c r="BV122" s="238" t="s">
        <v>1227</v>
      </c>
      <c r="BW122" s="41" t="s">
        <v>1228</v>
      </c>
    </row>
    <row r="123" spans="1:75" ht="162" hidden="1" customHeight="1" x14ac:dyDescent="0.35">
      <c r="A123" s="453"/>
      <c r="B123" s="453"/>
      <c r="C123" s="453"/>
      <c r="D123" s="453"/>
      <c r="E123" s="453"/>
      <c r="F123" s="453"/>
      <c r="G123" s="453"/>
      <c r="H123" s="453"/>
      <c r="I123" s="453"/>
      <c r="J123" s="453"/>
      <c r="K123" s="453"/>
      <c r="L123" s="453"/>
      <c r="M123" s="453"/>
      <c r="N123" s="466"/>
      <c r="O123" s="466"/>
      <c r="P123" s="459"/>
      <c r="Q123" s="459"/>
      <c r="R123" s="453"/>
      <c r="S123" s="29" t="s">
        <v>1229</v>
      </c>
      <c r="T123" s="29" t="s">
        <v>1230</v>
      </c>
      <c r="U123" s="29" t="s">
        <v>79</v>
      </c>
      <c r="V123" s="30">
        <v>11</v>
      </c>
      <c r="W123" s="30">
        <v>11</v>
      </c>
      <c r="X123" s="31" t="s">
        <v>1231</v>
      </c>
      <c r="Y123" s="31" t="s">
        <v>1232</v>
      </c>
      <c r="Z123" s="32">
        <v>24</v>
      </c>
      <c r="AA123" s="33">
        <v>24</v>
      </c>
      <c r="AB123" s="32">
        <v>24</v>
      </c>
      <c r="AC123" s="32">
        <v>24</v>
      </c>
      <c r="AD123" s="32">
        <v>24</v>
      </c>
      <c r="AE123" s="32"/>
      <c r="AF123" s="32"/>
      <c r="AG123" s="32"/>
      <c r="AH123" s="32"/>
      <c r="AI123" s="32"/>
      <c r="AJ123" s="32">
        <v>24</v>
      </c>
      <c r="AK123" s="30">
        <v>0</v>
      </c>
      <c r="AL123" s="34" t="s">
        <v>1233</v>
      </c>
      <c r="AM123" s="34" t="s">
        <v>157</v>
      </c>
      <c r="AN123" s="34" t="s">
        <v>1234</v>
      </c>
      <c r="AO123" s="34"/>
      <c r="AP123" s="308" t="s">
        <v>1235</v>
      </c>
      <c r="AQ123" s="35" t="s">
        <v>74</v>
      </c>
      <c r="AR123" s="34" t="s">
        <v>1236</v>
      </c>
      <c r="AS123" s="34" t="s">
        <v>1237</v>
      </c>
      <c r="AT123" s="34" t="s">
        <v>74</v>
      </c>
      <c r="AU123" s="36" t="s">
        <v>1224</v>
      </c>
      <c r="AV123" s="309">
        <v>24</v>
      </c>
      <c r="AW123" s="32" t="s">
        <v>92</v>
      </c>
      <c r="AX123" s="32">
        <v>6</v>
      </c>
      <c r="AY123" s="32">
        <v>6</v>
      </c>
      <c r="AZ123" s="309">
        <v>6</v>
      </c>
      <c r="BA123" s="309"/>
      <c r="BB123" s="309">
        <v>6</v>
      </c>
      <c r="BC123" s="309"/>
      <c r="BD123" s="309">
        <v>6</v>
      </c>
      <c r="BE123" s="273"/>
      <c r="BF123" s="30">
        <f t="shared" si="26"/>
        <v>24</v>
      </c>
      <c r="BG123" s="30">
        <f t="shared" si="26"/>
        <v>6</v>
      </c>
      <c r="BH123" s="30"/>
      <c r="BI123" s="442" t="s">
        <v>1238</v>
      </c>
      <c r="BJ123" s="443" t="s">
        <v>741</v>
      </c>
      <c r="BK123" s="39"/>
      <c r="BL123" s="39"/>
      <c r="BM123" s="39"/>
      <c r="BN123" s="39"/>
      <c r="BO123" s="39"/>
      <c r="BP123" s="39"/>
      <c r="BQ123" s="39"/>
      <c r="BR123" s="51" t="s">
        <v>1226</v>
      </c>
      <c r="BS123" s="30">
        <f t="shared" si="27"/>
        <v>96</v>
      </c>
      <c r="BT123" s="30">
        <f t="shared" si="28"/>
        <v>78</v>
      </c>
      <c r="BU123" s="453"/>
      <c r="BV123" s="238" t="s">
        <v>1227</v>
      </c>
      <c r="BW123" s="41" t="s">
        <v>1228</v>
      </c>
    </row>
    <row r="124" spans="1:75" ht="204" hidden="1" customHeight="1" x14ac:dyDescent="0.35">
      <c r="A124" s="453"/>
      <c r="B124" s="453"/>
      <c r="C124" s="453"/>
      <c r="D124" s="453"/>
      <c r="E124" s="453"/>
      <c r="F124" s="453"/>
      <c r="G124" s="453"/>
      <c r="H124" s="453"/>
      <c r="I124" s="453"/>
      <c r="J124" s="453"/>
      <c r="K124" s="453"/>
      <c r="L124" s="453"/>
      <c r="M124" s="453"/>
      <c r="N124" s="466"/>
      <c r="O124" s="466"/>
      <c r="P124" s="459"/>
      <c r="Q124" s="459"/>
      <c r="R124" s="453"/>
      <c r="S124" s="310" t="s">
        <v>1239</v>
      </c>
      <c r="T124" s="29" t="s">
        <v>1240</v>
      </c>
      <c r="U124" s="29" t="s">
        <v>79</v>
      </c>
      <c r="V124" s="30">
        <v>4</v>
      </c>
      <c r="W124" s="30">
        <v>4</v>
      </c>
      <c r="X124" s="31" t="s">
        <v>1240</v>
      </c>
      <c r="Y124" s="31" t="s">
        <v>1241</v>
      </c>
      <c r="Z124" s="32">
        <v>4</v>
      </c>
      <c r="AA124" s="33">
        <v>4</v>
      </c>
      <c r="AB124" s="32">
        <v>4</v>
      </c>
      <c r="AC124" s="32">
        <v>4</v>
      </c>
      <c r="AD124" s="32">
        <v>4</v>
      </c>
      <c r="AE124" s="32"/>
      <c r="AF124" s="32"/>
      <c r="AG124" s="32"/>
      <c r="AH124" s="32"/>
      <c r="AI124" s="32"/>
      <c r="AJ124" s="32">
        <v>4</v>
      </c>
      <c r="AK124" s="30">
        <v>0</v>
      </c>
      <c r="AL124" s="34" t="s">
        <v>1242</v>
      </c>
      <c r="AM124" s="34" t="s">
        <v>157</v>
      </c>
      <c r="AN124" s="34" t="s">
        <v>1243</v>
      </c>
      <c r="AO124" s="34"/>
      <c r="AP124" s="308" t="s">
        <v>1244</v>
      </c>
      <c r="AQ124" s="35" t="s">
        <v>74</v>
      </c>
      <c r="AR124" s="34" t="s">
        <v>1245</v>
      </c>
      <c r="AS124" s="34" t="s">
        <v>1246</v>
      </c>
      <c r="AT124" s="34" t="s">
        <v>74</v>
      </c>
      <c r="AU124" s="36" t="s">
        <v>1224</v>
      </c>
      <c r="AV124" s="311">
        <v>8</v>
      </c>
      <c r="AW124" s="32" t="s">
        <v>92</v>
      </c>
      <c r="AX124" s="32">
        <v>2</v>
      </c>
      <c r="AY124" s="32">
        <v>1</v>
      </c>
      <c r="AZ124" s="309">
        <v>2</v>
      </c>
      <c r="BA124" s="309"/>
      <c r="BB124" s="309">
        <v>2</v>
      </c>
      <c r="BC124" s="309"/>
      <c r="BD124" s="309">
        <v>2</v>
      </c>
      <c r="BE124" s="273"/>
      <c r="BF124" s="30">
        <f t="shared" si="26"/>
        <v>8</v>
      </c>
      <c r="BG124" s="30">
        <f t="shared" si="26"/>
        <v>1</v>
      </c>
      <c r="BH124" s="30"/>
      <c r="BI124" s="442" t="s">
        <v>1247</v>
      </c>
      <c r="BJ124" s="443" t="s">
        <v>741</v>
      </c>
      <c r="BK124" s="39"/>
      <c r="BL124" s="39"/>
      <c r="BM124" s="39"/>
      <c r="BN124" s="39"/>
      <c r="BO124" s="39"/>
      <c r="BP124" s="39"/>
      <c r="BQ124" s="39"/>
      <c r="BR124" s="51" t="s">
        <v>1226</v>
      </c>
      <c r="BS124" s="30">
        <f t="shared" si="27"/>
        <v>20</v>
      </c>
      <c r="BT124" s="30">
        <f t="shared" si="28"/>
        <v>13</v>
      </c>
      <c r="BU124" s="453"/>
      <c r="BV124" s="238" t="s">
        <v>1227</v>
      </c>
      <c r="BW124" s="41" t="s">
        <v>1228</v>
      </c>
    </row>
    <row r="125" spans="1:75" ht="129" hidden="1" customHeight="1" x14ac:dyDescent="0.35">
      <c r="A125" s="454"/>
      <c r="B125" s="454"/>
      <c r="C125" s="454"/>
      <c r="D125" s="454"/>
      <c r="E125" s="454"/>
      <c r="F125" s="454"/>
      <c r="G125" s="454"/>
      <c r="H125" s="454"/>
      <c r="I125" s="454"/>
      <c r="J125" s="454"/>
      <c r="K125" s="454"/>
      <c r="L125" s="454"/>
      <c r="M125" s="454"/>
      <c r="N125" s="462"/>
      <c r="O125" s="462"/>
      <c r="P125" s="460"/>
      <c r="Q125" s="460"/>
      <c r="R125" s="454"/>
      <c r="S125" s="310" t="s">
        <v>1248</v>
      </c>
      <c r="T125" s="29" t="s">
        <v>1249</v>
      </c>
      <c r="U125" s="29" t="s">
        <v>79</v>
      </c>
      <c r="V125" s="30">
        <v>0</v>
      </c>
      <c r="W125" s="30">
        <v>12</v>
      </c>
      <c r="X125" s="31" t="s">
        <v>1249</v>
      </c>
      <c r="Y125" s="31" t="s">
        <v>1250</v>
      </c>
      <c r="Z125" s="32">
        <v>12</v>
      </c>
      <c r="AA125" s="33">
        <v>12</v>
      </c>
      <c r="AB125" s="32">
        <v>12</v>
      </c>
      <c r="AC125" s="32">
        <v>12</v>
      </c>
      <c r="AD125" s="32">
        <v>12</v>
      </c>
      <c r="AE125" s="32"/>
      <c r="AF125" s="32"/>
      <c r="AG125" s="32"/>
      <c r="AH125" s="32"/>
      <c r="AI125" s="32"/>
      <c r="AJ125" s="32">
        <v>12</v>
      </c>
      <c r="AK125" s="30">
        <v>0</v>
      </c>
      <c r="AL125" s="34" t="s">
        <v>1251</v>
      </c>
      <c r="AM125" s="34" t="s">
        <v>157</v>
      </c>
      <c r="AN125" s="34" t="s">
        <v>1252</v>
      </c>
      <c r="AO125" s="34"/>
      <c r="AP125" s="308" t="s">
        <v>1253</v>
      </c>
      <c r="AQ125" s="35" t="s">
        <v>74</v>
      </c>
      <c r="AR125" s="34" t="s">
        <v>1254</v>
      </c>
      <c r="AS125" s="34" t="s">
        <v>1255</v>
      </c>
      <c r="AT125" s="34" t="s">
        <v>74</v>
      </c>
      <c r="AU125" s="36" t="s">
        <v>1224</v>
      </c>
      <c r="AV125" s="311">
        <v>24</v>
      </c>
      <c r="AW125" s="32" t="s">
        <v>92</v>
      </c>
      <c r="AX125" s="32">
        <v>6</v>
      </c>
      <c r="AY125" s="32">
        <v>3</v>
      </c>
      <c r="AZ125" s="309">
        <v>6</v>
      </c>
      <c r="BA125" s="309"/>
      <c r="BB125" s="309">
        <v>6</v>
      </c>
      <c r="BC125" s="309"/>
      <c r="BD125" s="309">
        <v>6</v>
      </c>
      <c r="BE125" s="273"/>
      <c r="BF125" s="30">
        <f t="shared" si="26"/>
        <v>24</v>
      </c>
      <c r="BG125" s="30">
        <f t="shared" si="26"/>
        <v>3</v>
      </c>
      <c r="BH125" s="30"/>
      <c r="BI125" s="442" t="s">
        <v>1256</v>
      </c>
      <c r="BJ125" s="443" t="s">
        <v>741</v>
      </c>
      <c r="BK125" s="39"/>
      <c r="BL125" s="39"/>
      <c r="BM125" s="39"/>
      <c r="BN125" s="39"/>
      <c r="BO125" s="39"/>
      <c r="BP125" s="39"/>
      <c r="BQ125" s="39"/>
      <c r="BR125" s="51" t="s">
        <v>1226</v>
      </c>
      <c r="BS125" s="30">
        <f t="shared" si="27"/>
        <v>60</v>
      </c>
      <c r="BT125" s="30">
        <f t="shared" si="28"/>
        <v>39</v>
      </c>
      <c r="BU125" s="454"/>
      <c r="BV125" s="238" t="s">
        <v>1227</v>
      </c>
      <c r="BW125" s="41" t="s">
        <v>1228</v>
      </c>
    </row>
    <row r="126" spans="1:75" ht="178.4" hidden="1" customHeight="1" x14ac:dyDescent="0.35">
      <c r="A126" s="24" t="s">
        <v>1100</v>
      </c>
      <c r="B126" s="24" t="s">
        <v>1101</v>
      </c>
      <c r="C126" s="24" t="s">
        <v>1102</v>
      </c>
      <c r="D126" s="24" t="s">
        <v>1185</v>
      </c>
      <c r="E126" s="24" t="s">
        <v>1257</v>
      </c>
      <c r="F126" s="24" t="s">
        <v>1258</v>
      </c>
      <c r="G126" s="24" t="s">
        <v>1214</v>
      </c>
      <c r="H126" s="24" t="s">
        <v>74</v>
      </c>
      <c r="I126" s="24" t="s">
        <v>1259</v>
      </c>
      <c r="J126" s="164">
        <v>0</v>
      </c>
      <c r="K126" s="164">
        <v>0</v>
      </c>
      <c r="L126" s="312">
        <v>0</v>
      </c>
      <c r="M126" s="312"/>
      <c r="N126" s="313">
        <v>0</v>
      </c>
      <c r="O126" s="313"/>
      <c r="P126" s="314"/>
      <c r="Q126" s="314"/>
      <c r="R126" s="29" t="s">
        <v>1108</v>
      </c>
      <c r="S126" s="50" t="s">
        <v>1260</v>
      </c>
      <c r="T126" s="50" t="s">
        <v>1261</v>
      </c>
      <c r="U126" s="50" t="s">
        <v>79</v>
      </c>
      <c r="V126" s="62">
        <v>4</v>
      </c>
      <c r="W126" s="62">
        <v>12</v>
      </c>
      <c r="X126" s="315" t="s">
        <v>1262</v>
      </c>
      <c r="Y126" s="315" t="s">
        <v>1263</v>
      </c>
      <c r="Z126" s="100">
        <v>12</v>
      </c>
      <c r="AA126" s="33">
        <v>12</v>
      </c>
      <c r="AB126" s="100">
        <v>12</v>
      </c>
      <c r="AC126" s="100">
        <v>12</v>
      </c>
      <c r="AD126" s="100">
        <v>12</v>
      </c>
      <c r="AE126" s="100"/>
      <c r="AF126" s="100"/>
      <c r="AG126" s="100"/>
      <c r="AH126" s="100"/>
      <c r="AI126" s="32"/>
      <c r="AJ126" s="32">
        <v>12</v>
      </c>
      <c r="AK126" s="30">
        <v>0</v>
      </c>
      <c r="AL126" s="183" t="s">
        <v>1264</v>
      </c>
      <c r="AM126" s="34" t="s">
        <v>74</v>
      </c>
      <c r="AN126" s="34" t="s">
        <v>1265</v>
      </c>
      <c r="AO126" s="34" t="s">
        <v>74</v>
      </c>
      <c r="AP126" s="35" t="s">
        <v>1266</v>
      </c>
      <c r="AQ126" s="35" t="s">
        <v>74</v>
      </c>
      <c r="AR126" s="34" t="s">
        <v>1267</v>
      </c>
      <c r="AS126" s="34" t="s">
        <v>1268</v>
      </c>
      <c r="AT126" s="34" t="s">
        <v>74</v>
      </c>
      <c r="AU126" s="36" t="s">
        <v>1269</v>
      </c>
      <c r="AV126" s="62">
        <v>12</v>
      </c>
      <c r="AW126" s="32" t="s">
        <v>92</v>
      </c>
      <c r="AX126" s="100">
        <v>3</v>
      </c>
      <c r="AY126" s="100">
        <v>3</v>
      </c>
      <c r="AZ126" s="62">
        <v>3</v>
      </c>
      <c r="BA126" s="62"/>
      <c r="BB126" s="62">
        <v>3</v>
      </c>
      <c r="BC126" s="62"/>
      <c r="BD126" s="62">
        <v>3</v>
      </c>
      <c r="BE126" s="30"/>
      <c r="BF126" s="30">
        <f t="shared" si="26"/>
        <v>12</v>
      </c>
      <c r="BG126" s="30">
        <f t="shared" si="26"/>
        <v>3</v>
      </c>
      <c r="BH126" s="30"/>
      <c r="BI126" s="444" t="s">
        <v>1264</v>
      </c>
      <c r="BJ126" s="428" t="s">
        <v>74</v>
      </c>
      <c r="BK126" s="39"/>
      <c r="BL126" s="39"/>
      <c r="BM126" s="39"/>
      <c r="BN126" s="39"/>
      <c r="BO126" s="39"/>
      <c r="BP126" s="39"/>
      <c r="BQ126" s="39"/>
      <c r="BR126" s="39" t="s">
        <v>1270</v>
      </c>
      <c r="BS126" s="30">
        <f t="shared" si="27"/>
        <v>48</v>
      </c>
      <c r="BT126" s="30">
        <f t="shared" si="28"/>
        <v>39</v>
      </c>
      <c r="BU126" s="486" t="s">
        <v>1271</v>
      </c>
      <c r="BV126" s="316" t="s">
        <v>1271</v>
      </c>
      <c r="BW126" s="41" t="s">
        <v>1272</v>
      </c>
    </row>
    <row r="127" spans="1:75" ht="162" hidden="1" customHeight="1" x14ac:dyDescent="0.35">
      <c r="A127" s="24" t="s">
        <v>1100</v>
      </c>
      <c r="B127" s="24" t="s">
        <v>1101</v>
      </c>
      <c r="C127" s="24" t="s">
        <v>1102</v>
      </c>
      <c r="D127" s="24" t="s">
        <v>1185</v>
      </c>
      <c r="E127" s="24" t="s">
        <v>1273</v>
      </c>
      <c r="F127" s="24" t="s">
        <v>1274</v>
      </c>
      <c r="G127" s="24" t="s">
        <v>1214</v>
      </c>
      <c r="H127" s="24" t="s">
        <v>74</v>
      </c>
      <c r="I127" s="24" t="s">
        <v>1259</v>
      </c>
      <c r="J127" s="164">
        <v>1745049997.6700001</v>
      </c>
      <c r="K127" s="164">
        <v>1745049997.6700001</v>
      </c>
      <c r="L127" s="28">
        <v>2689824298</v>
      </c>
      <c r="M127" s="28">
        <v>2682572398</v>
      </c>
      <c r="N127" s="26">
        <v>2432381849</v>
      </c>
      <c r="O127" s="26">
        <v>2416196448.6700001</v>
      </c>
      <c r="P127" s="46">
        <v>2873644200</v>
      </c>
      <c r="Q127" s="46">
        <v>392201670</v>
      </c>
      <c r="R127" s="29" t="s">
        <v>1108</v>
      </c>
      <c r="S127" s="29" t="s">
        <v>1260</v>
      </c>
      <c r="T127" s="29" t="s">
        <v>1275</v>
      </c>
      <c r="U127" s="29" t="s">
        <v>79</v>
      </c>
      <c r="V127" s="30">
        <v>4</v>
      </c>
      <c r="W127" s="62">
        <v>12</v>
      </c>
      <c r="X127" s="315" t="s">
        <v>1262</v>
      </c>
      <c r="Y127" s="315" t="s">
        <v>1263</v>
      </c>
      <c r="Z127" s="100">
        <v>12</v>
      </c>
      <c r="AA127" s="33">
        <v>12</v>
      </c>
      <c r="AB127" s="100">
        <v>12</v>
      </c>
      <c r="AC127" s="100">
        <v>12</v>
      </c>
      <c r="AD127" s="100">
        <v>12</v>
      </c>
      <c r="AE127" s="100"/>
      <c r="AF127" s="100"/>
      <c r="AG127" s="100"/>
      <c r="AH127" s="100"/>
      <c r="AI127" s="32"/>
      <c r="AJ127" s="32">
        <v>12</v>
      </c>
      <c r="AK127" s="30">
        <v>0</v>
      </c>
      <c r="AL127" s="183" t="s">
        <v>1276</v>
      </c>
      <c r="AM127" s="34" t="s">
        <v>74</v>
      </c>
      <c r="AN127" s="34" t="s">
        <v>1277</v>
      </c>
      <c r="AO127" s="34" t="s">
        <v>74</v>
      </c>
      <c r="AP127" s="317" t="s">
        <v>1278</v>
      </c>
      <c r="AQ127" s="35" t="s">
        <v>74</v>
      </c>
      <c r="AR127" s="34" t="s">
        <v>1279</v>
      </c>
      <c r="AS127" s="34" t="s">
        <v>1280</v>
      </c>
      <c r="AT127" s="34" t="s">
        <v>74</v>
      </c>
      <c r="AU127" s="36" t="s">
        <v>1269</v>
      </c>
      <c r="AV127" s="62">
        <v>12</v>
      </c>
      <c r="AW127" s="32" t="s">
        <v>92</v>
      </c>
      <c r="AX127" s="100">
        <v>3</v>
      </c>
      <c r="AY127" s="100">
        <v>3</v>
      </c>
      <c r="AZ127" s="62">
        <v>3</v>
      </c>
      <c r="BA127" s="62"/>
      <c r="BB127" s="62">
        <v>3</v>
      </c>
      <c r="BC127" s="62"/>
      <c r="BD127" s="62">
        <v>3</v>
      </c>
      <c r="BE127" s="30"/>
      <c r="BF127" s="30">
        <f t="shared" si="26"/>
        <v>12</v>
      </c>
      <c r="BG127" s="30">
        <f t="shared" si="26"/>
        <v>3</v>
      </c>
      <c r="BH127" s="30"/>
      <c r="BI127" s="444" t="s">
        <v>1276</v>
      </c>
      <c r="BJ127" s="428" t="s">
        <v>74</v>
      </c>
      <c r="BK127" s="39"/>
      <c r="BL127" s="39"/>
      <c r="BM127" s="39"/>
      <c r="BN127" s="39"/>
      <c r="BO127" s="39"/>
      <c r="BP127" s="39"/>
      <c r="BQ127" s="39"/>
      <c r="BR127" s="51" t="s">
        <v>1281</v>
      </c>
      <c r="BS127" s="30">
        <f t="shared" si="27"/>
        <v>48</v>
      </c>
      <c r="BT127" s="30">
        <f t="shared" si="28"/>
        <v>39</v>
      </c>
      <c r="BU127" s="454"/>
      <c r="BV127" s="316" t="s">
        <v>1271</v>
      </c>
      <c r="BW127" s="41" t="s">
        <v>1282</v>
      </c>
    </row>
    <row r="128" spans="1:75" ht="121.5" hidden="1" customHeight="1" x14ac:dyDescent="0.35">
      <c r="A128" s="24" t="s">
        <v>1100</v>
      </c>
      <c r="B128" s="24" t="s">
        <v>1101</v>
      </c>
      <c r="C128" s="24" t="s">
        <v>1102</v>
      </c>
      <c r="D128" s="24" t="s">
        <v>1185</v>
      </c>
      <c r="E128" s="24" t="s">
        <v>1283</v>
      </c>
      <c r="F128" s="24" t="s">
        <v>1284</v>
      </c>
      <c r="G128" s="24" t="s">
        <v>1285</v>
      </c>
      <c r="H128" s="24" t="s">
        <v>74</v>
      </c>
      <c r="I128" s="24" t="s">
        <v>1286</v>
      </c>
      <c r="J128" s="26">
        <v>22151528945</v>
      </c>
      <c r="K128" s="318">
        <v>21857441102.82</v>
      </c>
      <c r="L128" s="28">
        <v>17787028269</v>
      </c>
      <c r="M128" s="28">
        <v>16125714856</v>
      </c>
      <c r="N128" s="26">
        <v>6030951708</v>
      </c>
      <c r="O128" s="26">
        <v>5380121329</v>
      </c>
      <c r="P128" s="46">
        <v>5275210925</v>
      </c>
      <c r="Q128" s="46">
        <v>898305456</v>
      </c>
      <c r="R128" s="29" t="s">
        <v>1287</v>
      </c>
      <c r="S128" s="29" t="s">
        <v>1288</v>
      </c>
      <c r="T128" s="29" t="s">
        <v>1289</v>
      </c>
      <c r="U128" s="29" t="s">
        <v>153</v>
      </c>
      <c r="V128" s="30">
        <v>0</v>
      </c>
      <c r="W128" s="30">
        <v>1</v>
      </c>
      <c r="X128" s="31" t="s">
        <v>1290</v>
      </c>
      <c r="Y128" s="31" t="s">
        <v>1291</v>
      </c>
      <c r="Z128" s="32">
        <v>1</v>
      </c>
      <c r="AA128" s="33">
        <v>1</v>
      </c>
      <c r="AB128" s="32">
        <v>1</v>
      </c>
      <c r="AC128" s="32">
        <v>1</v>
      </c>
      <c r="AD128" s="32">
        <v>1</v>
      </c>
      <c r="AE128" s="380"/>
      <c r="AF128" s="380"/>
      <c r="AG128" s="380"/>
      <c r="AH128" s="380"/>
      <c r="AI128" s="32"/>
      <c r="AJ128" s="32">
        <v>1</v>
      </c>
      <c r="AK128" s="30">
        <v>0</v>
      </c>
      <c r="AL128" s="34" t="s">
        <v>1292</v>
      </c>
      <c r="AM128" s="34" t="s">
        <v>1293</v>
      </c>
      <c r="AN128" s="34" t="s">
        <v>1294</v>
      </c>
      <c r="AO128" s="34"/>
      <c r="AP128" s="35" t="s">
        <v>1295</v>
      </c>
      <c r="AQ128" s="35"/>
      <c r="AR128" s="183" t="s">
        <v>1296</v>
      </c>
      <c r="AS128" s="183" t="s">
        <v>1297</v>
      </c>
      <c r="AT128" s="34" t="s">
        <v>74</v>
      </c>
      <c r="AU128" s="34" t="s">
        <v>1298</v>
      </c>
      <c r="AV128" s="30">
        <v>1</v>
      </c>
      <c r="AW128" s="32" t="s">
        <v>92</v>
      </c>
      <c r="AX128" s="32">
        <v>1</v>
      </c>
      <c r="AY128" s="32">
        <v>1</v>
      </c>
      <c r="AZ128" s="30">
        <v>1</v>
      </c>
      <c r="BA128" s="30"/>
      <c r="BB128" s="30">
        <v>1</v>
      </c>
      <c r="BC128" s="30"/>
      <c r="BD128" s="30">
        <v>1</v>
      </c>
      <c r="BE128" s="30"/>
      <c r="BF128" s="30">
        <f t="shared" ref="BF128:BG129" si="29">AX128</f>
        <v>1</v>
      </c>
      <c r="BG128" s="30">
        <f t="shared" si="29"/>
        <v>1</v>
      </c>
      <c r="BH128" s="30"/>
      <c r="BI128" s="32" t="s">
        <v>1299</v>
      </c>
      <c r="BJ128" s="32" t="s">
        <v>1300</v>
      </c>
      <c r="BK128" s="38"/>
      <c r="BL128" s="38"/>
      <c r="BM128" s="38"/>
      <c r="BN128" s="38"/>
      <c r="BO128" s="38"/>
      <c r="BP128" s="38"/>
      <c r="BQ128" s="38"/>
      <c r="BR128" s="51" t="s">
        <v>1301</v>
      </c>
      <c r="BS128" s="30">
        <v>1</v>
      </c>
      <c r="BT128" s="30">
        <v>1</v>
      </c>
      <c r="BU128" s="50" t="s">
        <v>1302</v>
      </c>
      <c r="BV128" s="319" t="s">
        <v>1302</v>
      </c>
      <c r="BW128" s="41" t="s">
        <v>1303</v>
      </c>
    </row>
    <row r="129" spans="1:75" ht="180" hidden="1" customHeight="1" x14ac:dyDescent="0.35">
      <c r="A129" s="452" t="s">
        <v>1100</v>
      </c>
      <c r="B129" s="452" t="s">
        <v>1101</v>
      </c>
      <c r="C129" s="452" t="s">
        <v>1102</v>
      </c>
      <c r="D129" s="452" t="s">
        <v>1185</v>
      </c>
      <c r="E129" s="452" t="s">
        <v>1304</v>
      </c>
      <c r="F129" s="452" t="s">
        <v>1305</v>
      </c>
      <c r="G129" s="452" t="s">
        <v>1306</v>
      </c>
      <c r="H129" s="452" t="s">
        <v>74</v>
      </c>
      <c r="I129" s="452" t="s">
        <v>1307</v>
      </c>
      <c r="J129" s="481">
        <v>3404949996</v>
      </c>
      <c r="K129" s="484">
        <v>3390116659.1199999</v>
      </c>
      <c r="L129" s="485">
        <v>4344084149</v>
      </c>
      <c r="M129" s="485">
        <v>4177938566</v>
      </c>
      <c r="N129" s="481">
        <v>4263161913</v>
      </c>
      <c r="O129" s="481">
        <v>4071314996.77</v>
      </c>
      <c r="P129" s="482">
        <v>4544083569</v>
      </c>
      <c r="Q129" s="482">
        <v>635698183.5</v>
      </c>
      <c r="R129" s="483" t="s">
        <v>1108</v>
      </c>
      <c r="S129" s="29" t="s">
        <v>1308</v>
      </c>
      <c r="T129" s="29" t="s">
        <v>1309</v>
      </c>
      <c r="U129" s="29" t="s">
        <v>153</v>
      </c>
      <c r="V129" s="321">
        <v>1</v>
      </c>
      <c r="W129" s="321">
        <v>1</v>
      </c>
      <c r="X129" s="322" t="s">
        <v>1310</v>
      </c>
      <c r="Y129" s="322" t="s">
        <v>1311</v>
      </c>
      <c r="Z129" s="131">
        <v>1</v>
      </c>
      <c r="AA129" s="74">
        <v>1</v>
      </c>
      <c r="AB129" s="131">
        <v>1</v>
      </c>
      <c r="AC129" s="131">
        <v>1</v>
      </c>
      <c r="AD129" s="131">
        <v>1</v>
      </c>
      <c r="AE129" s="81"/>
      <c r="AF129" s="81"/>
      <c r="AG129" s="81"/>
      <c r="AH129" s="348"/>
      <c r="AI129" s="406"/>
      <c r="AJ129" s="78">
        <v>1</v>
      </c>
      <c r="AK129" s="77">
        <v>0</v>
      </c>
      <c r="AL129" s="34" t="s">
        <v>1312</v>
      </c>
      <c r="AM129" s="34" t="s">
        <v>74</v>
      </c>
      <c r="AN129" s="34" t="s">
        <v>1313</v>
      </c>
      <c r="AO129" s="34"/>
      <c r="AP129" s="170" t="s">
        <v>1314</v>
      </c>
      <c r="AQ129" s="170" t="s">
        <v>74</v>
      </c>
      <c r="AR129" s="172" t="s">
        <v>1315</v>
      </c>
      <c r="AS129" s="172" t="s">
        <v>1316</v>
      </c>
      <c r="AT129" s="172" t="s">
        <v>74</v>
      </c>
      <c r="AU129" s="173" t="s">
        <v>1317</v>
      </c>
      <c r="AV129" s="321">
        <v>1</v>
      </c>
      <c r="AW129" s="32" t="s">
        <v>92</v>
      </c>
      <c r="AX129" s="85">
        <v>1</v>
      </c>
      <c r="AY129" s="85">
        <v>1</v>
      </c>
      <c r="AZ129" s="321">
        <v>1</v>
      </c>
      <c r="BA129" s="321"/>
      <c r="BB129" s="321">
        <v>1</v>
      </c>
      <c r="BC129" s="321"/>
      <c r="BD129" s="321">
        <v>1</v>
      </c>
      <c r="BE129" s="77"/>
      <c r="BF129" s="130">
        <f t="shared" si="29"/>
        <v>1</v>
      </c>
      <c r="BG129" s="130">
        <f t="shared" si="29"/>
        <v>1</v>
      </c>
      <c r="BH129" s="130"/>
      <c r="BI129" s="445" t="s">
        <v>1318</v>
      </c>
      <c r="BJ129" s="445" t="s">
        <v>74</v>
      </c>
      <c r="BK129" s="174"/>
      <c r="BL129" s="174"/>
      <c r="BM129" s="174"/>
      <c r="BN129" s="174"/>
      <c r="BO129" s="174"/>
      <c r="BP129" s="174"/>
      <c r="BQ129" s="174"/>
      <c r="BR129" s="323" t="s">
        <v>1319</v>
      </c>
      <c r="BS129" s="77">
        <v>1</v>
      </c>
      <c r="BT129" s="77">
        <v>1</v>
      </c>
      <c r="BU129" s="461" t="s">
        <v>1320</v>
      </c>
      <c r="BV129" s="324" t="s">
        <v>1320</v>
      </c>
      <c r="BW129" s="41" t="s">
        <v>1321</v>
      </c>
    </row>
    <row r="130" spans="1:75" ht="176.5" hidden="1" customHeight="1" x14ac:dyDescent="0.35">
      <c r="A130" s="454"/>
      <c r="B130" s="454"/>
      <c r="C130" s="454"/>
      <c r="D130" s="454"/>
      <c r="E130" s="454"/>
      <c r="F130" s="454"/>
      <c r="G130" s="454"/>
      <c r="H130" s="454"/>
      <c r="I130" s="454"/>
      <c r="J130" s="454"/>
      <c r="K130" s="454"/>
      <c r="L130" s="454"/>
      <c r="M130" s="454"/>
      <c r="N130" s="462"/>
      <c r="O130" s="462"/>
      <c r="P130" s="460"/>
      <c r="Q130" s="460"/>
      <c r="R130" s="454"/>
      <c r="S130" s="50" t="s">
        <v>1322</v>
      </c>
      <c r="T130" s="50" t="s">
        <v>1323</v>
      </c>
      <c r="U130" s="50" t="s">
        <v>79</v>
      </c>
      <c r="V130" s="50">
        <v>0</v>
      </c>
      <c r="W130" s="321">
        <v>0.25</v>
      </c>
      <c r="X130" s="84" t="s">
        <v>1324</v>
      </c>
      <c r="Y130" s="84" t="s">
        <v>1325</v>
      </c>
      <c r="Z130" s="85">
        <v>0.25</v>
      </c>
      <c r="AA130" s="74">
        <v>0.25</v>
      </c>
      <c r="AB130" s="85">
        <v>0.25</v>
      </c>
      <c r="AC130" s="85">
        <v>0.25</v>
      </c>
      <c r="AD130" s="85">
        <v>0.25</v>
      </c>
      <c r="AE130" s="259"/>
      <c r="AF130" s="259"/>
      <c r="AG130" s="259"/>
      <c r="AH130" s="259"/>
      <c r="AI130" s="406"/>
      <c r="AJ130" s="78">
        <v>0.25</v>
      </c>
      <c r="AK130" s="77">
        <v>0</v>
      </c>
      <c r="AL130" s="34" t="s">
        <v>1326</v>
      </c>
      <c r="AM130" s="34" t="s">
        <v>74</v>
      </c>
      <c r="AN130" s="34" t="s">
        <v>1326</v>
      </c>
      <c r="AO130" s="34"/>
      <c r="AP130" s="170" t="s">
        <v>1327</v>
      </c>
      <c r="AQ130" s="170" t="s">
        <v>74</v>
      </c>
      <c r="AR130" s="172" t="s">
        <v>1328</v>
      </c>
      <c r="AS130" s="172" t="s">
        <v>1329</v>
      </c>
      <c r="AT130" s="172" t="s">
        <v>74</v>
      </c>
      <c r="AU130" s="173" t="s">
        <v>1330</v>
      </c>
      <c r="AV130" s="321">
        <v>0.25</v>
      </c>
      <c r="AW130" s="32" t="s">
        <v>92</v>
      </c>
      <c r="AX130" s="85">
        <v>0.06</v>
      </c>
      <c r="AY130" s="85">
        <v>0.06</v>
      </c>
      <c r="AZ130" s="321">
        <v>0.06</v>
      </c>
      <c r="BA130" s="321"/>
      <c r="BB130" s="321">
        <v>0.06</v>
      </c>
      <c r="BC130" s="321"/>
      <c r="BD130" s="321">
        <v>7.0000000000000007E-2</v>
      </c>
      <c r="BE130" s="77"/>
      <c r="BF130" s="30">
        <f>AX130+AZ130+BB130+BD130</f>
        <v>0.25</v>
      </c>
      <c r="BG130" s="30">
        <f>AY130+BA130+BC130+BE130</f>
        <v>0.06</v>
      </c>
      <c r="BH130" s="30"/>
      <c r="BI130" s="445" t="s">
        <v>1331</v>
      </c>
      <c r="BJ130" s="445" t="s">
        <v>74</v>
      </c>
      <c r="BK130" s="174"/>
      <c r="BL130" s="174"/>
      <c r="BM130" s="174"/>
      <c r="BN130" s="174"/>
      <c r="BO130" s="174"/>
      <c r="BP130" s="174"/>
      <c r="BQ130" s="174"/>
      <c r="BR130" s="323" t="s">
        <v>1332</v>
      </c>
      <c r="BS130" s="77">
        <f>+_xlfn.IFS(U130="Acumulado",Z130+AB130+AD130+AV130,U130="Capacidad",AV130,U130="Flujo",AV130,U130="Reducción",AV130,U130="Stock",AV130)</f>
        <v>1</v>
      </c>
      <c r="BT130" s="30">
        <f>AA130+AC130+AJ130+BG130</f>
        <v>0.81</v>
      </c>
      <c r="BU130" s="454"/>
      <c r="BV130" s="324" t="s">
        <v>1320</v>
      </c>
      <c r="BW130" s="41" t="s">
        <v>1321</v>
      </c>
    </row>
    <row r="131" spans="1:75" ht="306" hidden="1" customHeight="1" x14ac:dyDescent="0.35">
      <c r="A131" s="452" t="s">
        <v>1100</v>
      </c>
      <c r="B131" s="452" t="s">
        <v>1101</v>
      </c>
      <c r="C131" s="452" t="s">
        <v>1102</v>
      </c>
      <c r="D131" s="452" t="s">
        <v>1333</v>
      </c>
      <c r="E131" s="452" t="s">
        <v>1334</v>
      </c>
      <c r="F131" s="452" t="s">
        <v>1335</v>
      </c>
      <c r="G131" s="452" t="s">
        <v>1336</v>
      </c>
      <c r="H131" s="452" t="s">
        <v>74</v>
      </c>
      <c r="I131" s="452" t="s">
        <v>1337</v>
      </c>
      <c r="J131" s="464">
        <v>223960000</v>
      </c>
      <c r="K131" s="456">
        <v>221159999.59999999</v>
      </c>
      <c r="L131" s="465">
        <v>327141266</v>
      </c>
      <c r="M131" s="465">
        <v>254832466</v>
      </c>
      <c r="N131" s="464">
        <v>247440433</v>
      </c>
      <c r="O131" s="464">
        <v>247440433</v>
      </c>
      <c r="P131" s="458">
        <v>271142235</v>
      </c>
      <c r="Q131" s="458">
        <v>35938945</v>
      </c>
      <c r="R131" s="461" t="s">
        <v>1108</v>
      </c>
      <c r="S131" s="29" t="s">
        <v>1338</v>
      </c>
      <c r="T131" s="29" t="s">
        <v>1339</v>
      </c>
      <c r="U131" s="29" t="s">
        <v>153</v>
      </c>
      <c r="V131" s="29">
        <v>0</v>
      </c>
      <c r="W131" s="29">
        <v>1</v>
      </c>
      <c r="X131" s="84" t="s">
        <v>1340</v>
      </c>
      <c r="Y131" s="84" t="s">
        <v>1341</v>
      </c>
      <c r="Z131" s="131">
        <v>1</v>
      </c>
      <c r="AA131" s="74">
        <v>1</v>
      </c>
      <c r="AB131" s="131">
        <v>1</v>
      </c>
      <c r="AC131" s="131">
        <v>1</v>
      </c>
      <c r="AD131" s="131">
        <v>1</v>
      </c>
      <c r="AE131" s="81"/>
      <c r="AF131" s="81"/>
      <c r="AG131" s="81"/>
      <c r="AH131" s="81"/>
      <c r="AI131" s="406"/>
      <c r="AJ131" s="406">
        <v>1</v>
      </c>
      <c r="AK131" s="77">
        <v>0</v>
      </c>
      <c r="AL131" s="34" t="s">
        <v>1342</v>
      </c>
      <c r="AM131" s="34"/>
      <c r="AN131" s="34" t="s">
        <v>1343</v>
      </c>
      <c r="AO131" s="34"/>
      <c r="AP131" s="172" t="s">
        <v>1344</v>
      </c>
      <c r="AQ131" s="172"/>
      <c r="AR131" s="172" t="s">
        <v>1345</v>
      </c>
      <c r="AS131" s="172" t="s">
        <v>1346</v>
      </c>
      <c r="AT131" s="172"/>
      <c r="AU131" s="173" t="s">
        <v>1347</v>
      </c>
      <c r="AV131" s="138">
        <v>1</v>
      </c>
      <c r="AW131" s="32" t="s">
        <v>122</v>
      </c>
      <c r="AX131" s="131"/>
      <c r="AY131" s="131"/>
      <c r="AZ131" s="138"/>
      <c r="BA131" s="138"/>
      <c r="BB131" s="138"/>
      <c r="BC131" s="138"/>
      <c r="BD131" s="138">
        <v>1</v>
      </c>
      <c r="BE131" s="77"/>
      <c r="BF131" s="138">
        <v>1</v>
      </c>
      <c r="BG131" s="30">
        <f t="shared" ref="BF131:BG132" si="30">AY131</f>
        <v>0</v>
      </c>
      <c r="BH131" s="30"/>
      <c r="BI131" s="445" t="s">
        <v>1348</v>
      </c>
      <c r="BJ131" s="445" t="s">
        <v>74</v>
      </c>
      <c r="BK131" s="174"/>
      <c r="BL131" s="174"/>
      <c r="BM131" s="174"/>
      <c r="BN131" s="174"/>
      <c r="BO131" s="174"/>
      <c r="BP131" s="174"/>
      <c r="BQ131" s="174"/>
      <c r="BR131" s="174"/>
      <c r="BS131" s="77">
        <v>1</v>
      </c>
      <c r="BT131" s="77">
        <v>1</v>
      </c>
      <c r="BU131" s="461" t="s">
        <v>1349</v>
      </c>
      <c r="BV131" s="325" t="s">
        <v>1350</v>
      </c>
      <c r="BW131" s="41" t="s">
        <v>1351</v>
      </c>
    </row>
    <row r="132" spans="1:75" ht="141.75" hidden="1" customHeight="1" x14ac:dyDescent="0.35">
      <c r="A132" s="454"/>
      <c r="B132" s="454"/>
      <c r="C132" s="454"/>
      <c r="D132" s="454"/>
      <c r="E132" s="454"/>
      <c r="F132" s="454"/>
      <c r="G132" s="454"/>
      <c r="H132" s="454"/>
      <c r="I132" s="454"/>
      <c r="J132" s="454"/>
      <c r="K132" s="454"/>
      <c r="L132" s="454"/>
      <c r="M132" s="454"/>
      <c r="N132" s="462"/>
      <c r="O132" s="462"/>
      <c r="P132" s="460"/>
      <c r="Q132" s="460"/>
      <c r="R132" s="454"/>
      <c r="S132" s="29" t="s">
        <v>1352</v>
      </c>
      <c r="T132" s="29" t="s">
        <v>1353</v>
      </c>
      <c r="U132" s="29" t="s">
        <v>153</v>
      </c>
      <c r="V132" s="29">
        <v>0</v>
      </c>
      <c r="W132" s="29">
        <v>1</v>
      </c>
      <c r="X132" s="84" t="s">
        <v>1354</v>
      </c>
      <c r="Y132" s="84" t="s">
        <v>1355</v>
      </c>
      <c r="Z132" s="131">
        <v>1</v>
      </c>
      <c r="AA132" s="74">
        <v>1</v>
      </c>
      <c r="AB132" s="131">
        <v>1</v>
      </c>
      <c r="AC132" s="131">
        <v>1</v>
      </c>
      <c r="AD132" s="131">
        <v>1</v>
      </c>
      <c r="AE132" s="81"/>
      <c r="AF132" s="81"/>
      <c r="AG132" s="81"/>
      <c r="AH132" s="81"/>
      <c r="AI132" s="406"/>
      <c r="AJ132" s="406">
        <v>1</v>
      </c>
      <c r="AK132" s="77">
        <v>0</v>
      </c>
      <c r="AL132" s="34" t="s">
        <v>1356</v>
      </c>
      <c r="AM132" s="34"/>
      <c r="AN132" s="34" t="s">
        <v>1357</v>
      </c>
      <c r="AO132" s="34"/>
      <c r="AP132" s="172" t="s">
        <v>1358</v>
      </c>
      <c r="AQ132" s="170"/>
      <c r="AR132" s="172" t="s">
        <v>1359</v>
      </c>
      <c r="AS132" s="172" t="s">
        <v>1360</v>
      </c>
      <c r="AT132" s="172"/>
      <c r="AU132" s="173" t="s">
        <v>1347</v>
      </c>
      <c r="AV132" s="138">
        <v>1</v>
      </c>
      <c r="AW132" s="32" t="s">
        <v>92</v>
      </c>
      <c r="AX132" s="131">
        <v>1</v>
      </c>
      <c r="AY132" s="131">
        <v>1</v>
      </c>
      <c r="AZ132" s="138">
        <v>1</v>
      </c>
      <c r="BA132" s="138"/>
      <c r="BB132" s="138">
        <v>1</v>
      </c>
      <c r="BC132" s="138"/>
      <c r="BD132" s="138">
        <v>1</v>
      </c>
      <c r="BE132" s="77"/>
      <c r="BF132" s="133">
        <f t="shared" si="30"/>
        <v>1</v>
      </c>
      <c r="BG132" s="133">
        <f t="shared" si="30"/>
        <v>1</v>
      </c>
      <c r="BH132" s="133"/>
      <c r="BI132" s="445" t="s">
        <v>1361</v>
      </c>
      <c r="BJ132" s="445" t="s">
        <v>74</v>
      </c>
      <c r="BK132" s="174"/>
      <c r="BL132" s="174"/>
      <c r="BM132" s="174"/>
      <c r="BN132" s="174"/>
      <c r="BO132" s="174"/>
      <c r="BP132" s="174"/>
      <c r="BQ132" s="174"/>
      <c r="BR132" s="174"/>
      <c r="BS132" s="77">
        <v>1</v>
      </c>
      <c r="BT132" s="77">
        <v>1</v>
      </c>
      <c r="BU132" s="454"/>
      <c r="BV132" s="325" t="s">
        <v>1350</v>
      </c>
      <c r="BW132" s="41" t="s">
        <v>1351</v>
      </c>
    </row>
    <row r="133" spans="1:75" ht="179.15" hidden="1" customHeight="1" x14ac:dyDescent="0.35">
      <c r="A133" s="24" t="s">
        <v>1100</v>
      </c>
      <c r="B133" s="24" t="s">
        <v>1101</v>
      </c>
      <c r="C133" s="24" t="s">
        <v>1102</v>
      </c>
      <c r="D133" s="24" t="s">
        <v>1333</v>
      </c>
      <c r="E133" s="24" t="s">
        <v>1362</v>
      </c>
      <c r="F133" s="24" t="s">
        <v>1363</v>
      </c>
      <c r="G133" s="24" t="s">
        <v>1336</v>
      </c>
      <c r="H133" s="24" t="s">
        <v>74</v>
      </c>
      <c r="I133" s="24" t="s">
        <v>1364</v>
      </c>
      <c r="J133" s="211">
        <v>12189749183</v>
      </c>
      <c r="K133" s="164">
        <v>12035265661.67</v>
      </c>
      <c r="L133" s="210">
        <v>17766640000</v>
      </c>
      <c r="M133" s="210">
        <v>17403630802</v>
      </c>
      <c r="N133" s="211">
        <v>16103550000</v>
      </c>
      <c r="O133" s="211">
        <v>11535620132.35</v>
      </c>
      <c r="P133" s="212">
        <v>11103550000</v>
      </c>
      <c r="Q133" s="212">
        <v>1097214833</v>
      </c>
      <c r="R133" s="29" t="s">
        <v>1365</v>
      </c>
      <c r="S133" s="29" t="s">
        <v>1366</v>
      </c>
      <c r="T133" s="50" t="s">
        <v>1367</v>
      </c>
      <c r="U133" s="29" t="s">
        <v>79</v>
      </c>
      <c r="V133" s="30">
        <v>0</v>
      </c>
      <c r="W133" s="30">
        <v>7622272</v>
      </c>
      <c r="X133" s="31" t="s">
        <v>1368</v>
      </c>
      <c r="Y133" s="31" t="s">
        <v>1369</v>
      </c>
      <c r="Z133" s="32">
        <v>6409600</v>
      </c>
      <c r="AA133" s="32">
        <v>7622272</v>
      </c>
      <c r="AB133" s="32">
        <v>6537792</v>
      </c>
      <c r="AC133" s="32">
        <v>24121914</v>
      </c>
      <c r="AD133" s="32">
        <v>6668548</v>
      </c>
      <c r="AE133" s="32"/>
      <c r="AF133" s="32"/>
      <c r="AG133" s="32"/>
      <c r="AH133" s="32"/>
      <c r="AI133" s="32"/>
      <c r="AJ133" s="32">
        <v>8605979</v>
      </c>
      <c r="AK133" s="30">
        <v>0</v>
      </c>
      <c r="AL133" s="34" t="s">
        <v>1370</v>
      </c>
      <c r="AM133" s="34" t="s">
        <v>1371</v>
      </c>
      <c r="AN133" s="34" t="s">
        <v>1372</v>
      </c>
      <c r="AO133" s="34"/>
      <c r="AP133" s="102" t="s">
        <v>1373</v>
      </c>
      <c r="AQ133" s="34"/>
      <c r="AR133" s="326" t="s">
        <v>1374</v>
      </c>
      <c r="AS133" s="326" t="s">
        <v>1375</v>
      </c>
      <c r="AT133" s="327" t="s">
        <v>1376</v>
      </c>
      <c r="AU133" s="34" t="s">
        <v>1377</v>
      </c>
      <c r="AV133" s="30">
        <v>6801919</v>
      </c>
      <c r="AW133" s="32" t="s">
        <v>92</v>
      </c>
      <c r="AX133" s="32">
        <v>801919</v>
      </c>
      <c r="AY133" s="32">
        <v>1200000</v>
      </c>
      <c r="AZ133" s="30">
        <v>2000000</v>
      </c>
      <c r="BA133" s="30"/>
      <c r="BB133" s="30">
        <v>2000000</v>
      </c>
      <c r="BC133" s="30"/>
      <c r="BD133" s="30">
        <v>2000000</v>
      </c>
      <c r="BE133" s="30"/>
      <c r="BF133" s="30">
        <f t="shared" ref="BF133:BG135" si="31">AX133+AZ133+BB133+BD133</f>
        <v>6801919</v>
      </c>
      <c r="BG133" s="30">
        <f t="shared" si="31"/>
        <v>1200000</v>
      </c>
      <c r="BH133" s="30"/>
      <c r="BI133" s="32" t="s">
        <v>1378</v>
      </c>
      <c r="BJ133" s="32" t="s">
        <v>1379</v>
      </c>
      <c r="BK133" s="38"/>
      <c r="BL133" s="38"/>
      <c r="BM133" s="38"/>
      <c r="BN133" s="38"/>
      <c r="BO133" s="38"/>
      <c r="BP133" s="38"/>
      <c r="BQ133" s="38"/>
      <c r="BR133" s="51" t="s">
        <v>1380</v>
      </c>
      <c r="BS133" s="30">
        <f>+_xlfn.IFS(U133="Acumulado",Z133+AB133+AD133+AV133,U133="Capacidad",AV133,U133="Flujo",AV133,U133="Reducción",AV133,U133="Stock",AV133)</f>
        <v>26417859</v>
      </c>
      <c r="BT133" s="30">
        <f>AA133+AC133+AJ133+BG133</f>
        <v>41550165</v>
      </c>
      <c r="BU133" s="29" t="s">
        <v>1381</v>
      </c>
      <c r="BV133" s="84" t="s">
        <v>1381</v>
      </c>
      <c r="BW133" s="41" t="s">
        <v>1382</v>
      </c>
    </row>
    <row r="134" spans="1:75" ht="243" hidden="1" customHeight="1" x14ac:dyDescent="0.35">
      <c r="A134" s="24" t="s">
        <v>1100</v>
      </c>
      <c r="B134" s="24" t="s">
        <v>1101</v>
      </c>
      <c r="C134" s="24" t="s">
        <v>1102</v>
      </c>
      <c r="D134" s="24" t="s">
        <v>1333</v>
      </c>
      <c r="E134" s="24" t="s">
        <v>1383</v>
      </c>
      <c r="F134" s="24" t="s">
        <v>1384</v>
      </c>
      <c r="G134" s="24" t="s">
        <v>1385</v>
      </c>
      <c r="H134" s="24" t="s">
        <v>74</v>
      </c>
      <c r="I134" s="24" t="s">
        <v>1386</v>
      </c>
      <c r="J134" s="211">
        <v>805100833</v>
      </c>
      <c r="K134" s="164">
        <v>690286082</v>
      </c>
      <c r="L134" s="210">
        <v>1357419300</v>
      </c>
      <c r="M134" s="210">
        <v>1364829083</v>
      </c>
      <c r="N134" s="211">
        <v>1093276831</v>
      </c>
      <c r="O134" s="211">
        <v>1093276831</v>
      </c>
      <c r="P134" s="328">
        <v>1092604746</v>
      </c>
      <c r="Q134" s="328">
        <v>123855095</v>
      </c>
      <c r="R134" s="29" t="s">
        <v>1108</v>
      </c>
      <c r="S134" s="29" t="s">
        <v>1387</v>
      </c>
      <c r="T134" s="329" t="s">
        <v>1388</v>
      </c>
      <c r="U134" s="29" t="s">
        <v>79</v>
      </c>
      <c r="V134" s="30">
        <v>4</v>
      </c>
      <c r="W134" s="30">
        <v>4</v>
      </c>
      <c r="X134" s="31" t="s">
        <v>1387</v>
      </c>
      <c r="Y134" s="31" t="s">
        <v>1389</v>
      </c>
      <c r="Z134" s="32">
        <v>4</v>
      </c>
      <c r="AA134" s="33">
        <v>4</v>
      </c>
      <c r="AB134" s="32">
        <v>4</v>
      </c>
      <c r="AC134" s="32">
        <v>4</v>
      </c>
      <c r="AD134" s="32">
        <v>4</v>
      </c>
      <c r="AE134" s="380"/>
      <c r="AF134" s="380"/>
      <c r="AG134" s="380"/>
      <c r="AH134" s="380"/>
      <c r="AI134" s="32"/>
      <c r="AJ134" s="32">
        <v>4</v>
      </c>
      <c r="AK134" s="30">
        <v>0</v>
      </c>
      <c r="AL134" s="330" t="s">
        <v>1390</v>
      </c>
      <c r="AM134" s="34"/>
      <c r="AN134" s="34" t="s">
        <v>1391</v>
      </c>
      <c r="AO134" s="34"/>
      <c r="AP134" s="330" t="s">
        <v>1392</v>
      </c>
      <c r="AQ134" s="170"/>
      <c r="AR134" s="330" t="s">
        <v>1393</v>
      </c>
      <c r="AS134" s="331" t="s">
        <v>1394</v>
      </c>
      <c r="AT134" s="34" t="s">
        <v>74</v>
      </c>
      <c r="AU134" s="36" t="s">
        <v>1395</v>
      </c>
      <c r="AV134" s="30">
        <v>4</v>
      </c>
      <c r="AW134" s="32" t="s">
        <v>92</v>
      </c>
      <c r="AX134" s="32">
        <v>1</v>
      </c>
      <c r="AY134" s="32">
        <v>3</v>
      </c>
      <c r="AZ134" s="30">
        <v>1</v>
      </c>
      <c r="BA134" s="30"/>
      <c r="BB134" s="30">
        <v>1</v>
      </c>
      <c r="BC134" s="30"/>
      <c r="BD134" s="30">
        <v>1</v>
      </c>
      <c r="BE134" s="30"/>
      <c r="BF134" s="30">
        <f t="shared" si="31"/>
        <v>4</v>
      </c>
      <c r="BG134" s="30">
        <f t="shared" si="31"/>
        <v>3</v>
      </c>
      <c r="BH134" s="30"/>
      <c r="BI134" s="446" t="s">
        <v>1396</v>
      </c>
      <c r="BJ134" s="446" t="s">
        <v>1397</v>
      </c>
      <c r="BK134" s="39"/>
      <c r="BL134" s="39"/>
      <c r="BM134" s="39"/>
      <c r="BN134" s="39"/>
      <c r="BO134" s="39"/>
      <c r="BP134" s="39"/>
      <c r="BQ134" s="39"/>
      <c r="BR134" s="332" t="s">
        <v>1398</v>
      </c>
      <c r="BS134" s="30">
        <f>+_xlfn.IFS(U134="Acumulado",Z134+AB134+AD134+AV134,U134="Capacidad",AV134,U134="Flujo",AV134,U134="Reducción",AV134,U134="Stock",AV134)</f>
        <v>16</v>
      </c>
      <c r="BT134" s="30">
        <f>AA134+AC134+AJ134+BG134</f>
        <v>15</v>
      </c>
      <c r="BU134" s="29" t="s">
        <v>1399</v>
      </c>
      <c r="BV134" s="333" t="s">
        <v>1399</v>
      </c>
      <c r="BW134" s="41" t="s">
        <v>1400</v>
      </c>
    </row>
    <row r="135" spans="1:75" ht="326.5" hidden="1" customHeight="1" x14ac:dyDescent="0.35">
      <c r="A135" s="452" t="s">
        <v>1401</v>
      </c>
      <c r="B135" s="452" t="s">
        <v>68</v>
      </c>
      <c r="C135" s="452" t="s">
        <v>1102</v>
      </c>
      <c r="D135" s="452" t="s">
        <v>1333</v>
      </c>
      <c r="E135" s="452" t="s">
        <v>1402</v>
      </c>
      <c r="F135" s="452" t="s">
        <v>1403</v>
      </c>
      <c r="G135" s="452" t="s">
        <v>866</v>
      </c>
      <c r="H135" s="452" t="s">
        <v>74</v>
      </c>
      <c r="I135" s="452" t="s">
        <v>1404</v>
      </c>
      <c r="J135" s="478">
        <v>9582823268</v>
      </c>
      <c r="K135" s="456">
        <v>9278316503.3500004</v>
      </c>
      <c r="L135" s="477">
        <v>13445953566</v>
      </c>
      <c r="M135" s="477">
        <v>12949788075</v>
      </c>
      <c r="N135" s="478">
        <v>13780003354</v>
      </c>
      <c r="O135" s="478">
        <v>13328639723</v>
      </c>
      <c r="P135" s="479">
        <v>21444860380</v>
      </c>
      <c r="Q135" s="479">
        <v>1266007801</v>
      </c>
      <c r="R135" s="461" t="s">
        <v>1405</v>
      </c>
      <c r="S135" s="29" t="s">
        <v>1406</v>
      </c>
      <c r="T135" s="334" t="s">
        <v>1407</v>
      </c>
      <c r="U135" s="29" t="s">
        <v>79</v>
      </c>
      <c r="V135" s="29">
        <v>120</v>
      </c>
      <c r="W135" s="138">
        <v>1</v>
      </c>
      <c r="X135" s="335" t="s">
        <v>1408</v>
      </c>
      <c r="Y135" s="335" t="s">
        <v>1409</v>
      </c>
      <c r="Z135" s="313">
        <v>120</v>
      </c>
      <c r="AA135" s="313">
        <v>120</v>
      </c>
      <c r="AB135" s="32">
        <v>240</v>
      </c>
      <c r="AC135" s="32">
        <v>240</v>
      </c>
      <c r="AD135" s="313">
        <v>166</v>
      </c>
      <c r="AE135" s="313"/>
      <c r="AF135" s="313"/>
      <c r="AG135" s="345"/>
      <c r="AH135" s="345"/>
      <c r="AI135" s="32"/>
      <c r="AJ135" s="32">
        <v>183</v>
      </c>
      <c r="AK135" s="337">
        <v>0</v>
      </c>
      <c r="AL135" s="327" t="s">
        <v>1410</v>
      </c>
      <c r="AM135" s="34" t="s">
        <v>157</v>
      </c>
      <c r="AN135" s="34" t="s">
        <v>1411</v>
      </c>
      <c r="AO135" s="34"/>
      <c r="AP135" s="338" t="s">
        <v>1412</v>
      </c>
      <c r="AQ135" s="170" t="s">
        <v>157</v>
      </c>
      <c r="AR135" s="338" t="s">
        <v>1413</v>
      </c>
      <c r="AS135" s="338" t="s">
        <v>1414</v>
      </c>
      <c r="AT135" s="338" t="s">
        <v>1415</v>
      </c>
      <c r="AU135" s="172"/>
      <c r="AV135" s="336">
        <v>166</v>
      </c>
      <c r="AW135" s="32" t="s">
        <v>307</v>
      </c>
      <c r="AX135" s="313">
        <v>30</v>
      </c>
      <c r="AY135" s="313">
        <v>27</v>
      </c>
      <c r="AZ135" s="336"/>
      <c r="BA135" s="336"/>
      <c r="BB135" s="336"/>
      <c r="BC135" s="336"/>
      <c r="BD135" s="336">
        <v>136</v>
      </c>
      <c r="BE135" s="77"/>
      <c r="BF135" s="30">
        <f t="shared" si="31"/>
        <v>166</v>
      </c>
      <c r="BG135" s="30">
        <f t="shared" si="31"/>
        <v>27</v>
      </c>
      <c r="BH135" s="30"/>
      <c r="BI135" s="78" t="s">
        <v>1416</v>
      </c>
      <c r="BJ135" s="78" t="s">
        <v>1417</v>
      </c>
      <c r="BK135" s="290"/>
      <c r="BL135" s="290"/>
      <c r="BM135" s="290"/>
      <c r="BN135" s="290"/>
      <c r="BO135" s="290"/>
      <c r="BP135" s="290"/>
      <c r="BQ135" s="290"/>
      <c r="BR135" s="323" t="s">
        <v>1418</v>
      </c>
      <c r="BS135" s="30">
        <f>+_xlfn.IFS(U135="Acumulado",Z135+AB135+AD135+AV135,U135="Capacidad",AV135,U135="Flujo",AV135,U135="Reducción",AV135,U135="Stock",AV135)</f>
        <v>692</v>
      </c>
      <c r="BT135" s="30">
        <f>AA135+AC135+AJ135+BG135</f>
        <v>570</v>
      </c>
      <c r="BU135" s="461" t="s">
        <v>1419</v>
      </c>
      <c r="BV135" s="339" t="s">
        <v>1419</v>
      </c>
      <c r="BW135" s="41" t="s">
        <v>1420</v>
      </c>
    </row>
    <row r="136" spans="1:75" ht="326.5" hidden="1" customHeight="1" x14ac:dyDescent="0.35">
      <c r="A136" s="453"/>
      <c r="B136" s="453"/>
      <c r="C136" s="453"/>
      <c r="D136" s="453"/>
      <c r="E136" s="453"/>
      <c r="F136" s="453"/>
      <c r="G136" s="453"/>
      <c r="H136" s="453"/>
      <c r="I136" s="453"/>
      <c r="J136" s="453"/>
      <c r="K136" s="453"/>
      <c r="L136" s="453"/>
      <c r="M136" s="453"/>
      <c r="N136" s="466"/>
      <c r="O136" s="466"/>
      <c r="P136" s="459"/>
      <c r="Q136" s="459"/>
      <c r="R136" s="453"/>
      <c r="S136" s="29" t="s">
        <v>1421</v>
      </c>
      <c r="T136" s="340" t="s">
        <v>1422</v>
      </c>
      <c r="U136" s="64" t="s">
        <v>153</v>
      </c>
      <c r="V136" s="313">
        <v>0</v>
      </c>
      <c r="W136" s="131"/>
      <c r="X136" s="131" t="s">
        <v>1423</v>
      </c>
      <c r="Y136" s="131" t="s">
        <v>1424</v>
      </c>
      <c r="Z136" s="313">
        <v>0</v>
      </c>
      <c r="AA136" s="313">
        <v>0</v>
      </c>
      <c r="AB136" s="313">
        <v>1</v>
      </c>
      <c r="AC136" s="313">
        <v>1</v>
      </c>
      <c r="AD136" s="32"/>
      <c r="AE136" s="32"/>
      <c r="AF136" s="32"/>
      <c r="AG136" s="32"/>
      <c r="AH136" s="341"/>
      <c r="AI136" s="32"/>
      <c r="AJ136" s="32"/>
      <c r="AK136" s="78"/>
      <c r="AL136" s="342" t="s">
        <v>1425</v>
      </c>
      <c r="AM136" s="342" t="s">
        <v>1425</v>
      </c>
      <c r="AN136" s="342" t="s">
        <v>1425</v>
      </c>
      <c r="AO136" s="342" t="s">
        <v>1425</v>
      </c>
      <c r="AP136" s="342" t="s">
        <v>1425</v>
      </c>
      <c r="AQ136" s="342" t="s">
        <v>1425</v>
      </c>
      <c r="AR136" s="343" t="s">
        <v>74</v>
      </c>
      <c r="AS136" s="343" t="s">
        <v>74</v>
      </c>
      <c r="AT136" s="343" t="s">
        <v>74</v>
      </c>
      <c r="AU136" s="344" t="s">
        <v>1425</v>
      </c>
      <c r="AV136" s="313">
        <v>0</v>
      </c>
      <c r="AW136" s="313" t="s">
        <v>1015</v>
      </c>
      <c r="AX136" s="313" t="s">
        <v>1015</v>
      </c>
      <c r="AY136" s="313" t="s">
        <v>1015</v>
      </c>
      <c r="AZ136" s="312" t="s">
        <v>1015</v>
      </c>
      <c r="BA136" s="312" t="s">
        <v>1015</v>
      </c>
      <c r="BB136" s="312" t="s">
        <v>1015</v>
      </c>
      <c r="BC136" s="312" t="s">
        <v>1015</v>
      </c>
      <c r="BD136" s="312" t="s">
        <v>1015</v>
      </c>
      <c r="BE136" s="312" t="s">
        <v>1015</v>
      </c>
      <c r="BF136" s="312" t="s">
        <v>1015</v>
      </c>
      <c r="BG136" s="312" t="s">
        <v>1015</v>
      </c>
      <c r="BH136" s="312"/>
      <c r="BI136" s="313" t="s">
        <v>1015</v>
      </c>
      <c r="BJ136" s="342"/>
      <c r="BK136" s="342"/>
      <c r="BL136" s="342"/>
      <c r="BM136" s="342"/>
      <c r="BN136" s="342"/>
      <c r="BO136" s="342"/>
      <c r="BP136" s="342"/>
      <c r="BQ136" s="342"/>
      <c r="BR136" s="342"/>
      <c r="BS136" s="32">
        <v>1</v>
      </c>
      <c r="BT136" s="32">
        <v>1</v>
      </c>
      <c r="BU136" s="453"/>
      <c r="BV136" s="339" t="s">
        <v>1419</v>
      </c>
      <c r="BW136" s="41" t="s">
        <v>1420</v>
      </c>
    </row>
    <row r="137" spans="1:75" ht="326.5" hidden="1" customHeight="1" x14ac:dyDescent="0.35">
      <c r="A137" s="453"/>
      <c r="B137" s="453"/>
      <c r="C137" s="453"/>
      <c r="D137" s="453"/>
      <c r="E137" s="453"/>
      <c r="F137" s="453"/>
      <c r="G137" s="453"/>
      <c r="H137" s="453"/>
      <c r="I137" s="453"/>
      <c r="J137" s="453"/>
      <c r="K137" s="453"/>
      <c r="L137" s="453"/>
      <c r="M137" s="453"/>
      <c r="N137" s="466"/>
      <c r="O137" s="466"/>
      <c r="P137" s="459"/>
      <c r="Q137" s="459"/>
      <c r="R137" s="466"/>
      <c r="S137" s="64" t="s">
        <v>1426</v>
      </c>
      <c r="T137" s="340" t="s">
        <v>1427</v>
      </c>
      <c r="U137" s="64" t="s">
        <v>111</v>
      </c>
      <c r="V137" s="313">
        <v>0</v>
      </c>
      <c r="W137" s="131"/>
      <c r="X137" s="131" t="s">
        <v>1428</v>
      </c>
      <c r="Y137" s="131" t="s">
        <v>1429</v>
      </c>
      <c r="Z137" s="313">
        <v>0</v>
      </c>
      <c r="AA137" s="313">
        <v>0</v>
      </c>
      <c r="AB137" s="313">
        <v>0</v>
      </c>
      <c r="AC137" s="313">
        <v>0</v>
      </c>
      <c r="AD137" s="313">
        <v>8000</v>
      </c>
      <c r="AE137" s="313"/>
      <c r="AF137" s="313"/>
      <c r="AG137" s="345"/>
      <c r="AH137" s="345"/>
      <c r="AI137" s="32"/>
      <c r="AJ137" s="32">
        <v>15540</v>
      </c>
      <c r="AK137" s="345">
        <v>0</v>
      </c>
      <c r="AL137" s="32">
        <v>0</v>
      </c>
      <c r="AM137" s="346" t="s">
        <v>1430</v>
      </c>
      <c r="AN137" s="346" t="s">
        <v>1430</v>
      </c>
      <c r="AO137" s="346" t="s">
        <v>1430</v>
      </c>
      <c r="AP137" s="347" t="s">
        <v>1431</v>
      </c>
      <c r="AQ137" s="348" t="s">
        <v>157</v>
      </c>
      <c r="AR137" s="349" t="s">
        <v>1432</v>
      </c>
      <c r="AS137" s="349" t="s">
        <v>1432</v>
      </c>
      <c r="AT137" s="349" t="s">
        <v>1433</v>
      </c>
      <c r="AU137" s="350"/>
      <c r="AV137" s="313"/>
      <c r="AW137" s="313" t="s">
        <v>225</v>
      </c>
      <c r="AX137" s="313" t="s">
        <v>1434</v>
      </c>
      <c r="AY137" s="313" t="s">
        <v>1435</v>
      </c>
      <c r="AZ137" s="312" t="s">
        <v>1436</v>
      </c>
      <c r="BA137" s="312" t="s">
        <v>1437</v>
      </c>
      <c r="BB137" s="312" t="s">
        <v>1438</v>
      </c>
      <c r="BC137" s="312" t="s">
        <v>1439</v>
      </c>
      <c r="BD137" s="312" t="s">
        <v>1440</v>
      </c>
      <c r="BE137" s="312" t="s">
        <v>1441</v>
      </c>
      <c r="BF137" s="69"/>
      <c r="BG137" s="69"/>
      <c r="BH137" s="69"/>
      <c r="BI137" s="351"/>
      <c r="BJ137" s="351"/>
      <c r="BK137" s="351"/>
      <c r="BL137" s="351"/>
      <c r="BM137" s="351"/>
      <c r="BN137" s="351"/>
      <c r="BO137" s="351"/>
      <c r="BP137" s="351"/>
      <c r="BQ137" s="351"/>
      <c r="BR137" s="351"/>
      <c r="BS137" s="32">
        <v>8000</v>
      </c>
      <c r="BT137" s="32">
        <v>15540</v>
      </c>
      <c r="BU137" s="453"/>
      <c r="BV137" s="339" t="s">
        <v>1419</v>
      </c>
      <c r="BW137" s="41" t="s">
        <v>1420</v>
      </c>
    </row>
    <row r="138" spans="1:75" ht="326.5" hidden="1" customHeight="1" x14ac:dyDescent="0.35">
      <c r="A138" s="453"/>
      <c r="B138" s="453"/>
      <c r="C138" s="453"/>
      <c r="D138" s="453"/>
      <c r="E138" s="453"/>
      <c r="F138" s="453"/>
      <c r="G138" s="453"/>
      <c r="H138" s="453"/>
      <c r="I138" s="453"/>
      <c r="J138" s="453"/>
      <c r="K138" s="453"/>
      <c r="L138" s="453"/>
      <c r="M138" s="453"/>
      <c r="N138" s="466"/>
      <c r="O138" s="466"/>
      <c r="P138" s="459"/>
      <c r="Q138" s="459"/>
      <c r="R138" s="466"/>
      <c r="S138" s="64" t="s">
        <v>1442</v>
      </c>
      <c r="T138" s="340" t="s">
        <v>1443</v>
      </c>
      <c r="U138" s="64" t="s">
        <v>79</v>
      </c>
      <c r="V138" s="313">
        <v>0</v>
      </c>
      <c r="W138" s="131"/>
      <c r="X138" s="131" t="s">
        <v>1444</v>
      </c>
      <c r="Y138" s="131" t="s">
        <v>1445</v>
      </c>
      <c r="Z138" s="313">
        <v>0</v>
      </c>
      <c r="AA138" s="313">
        <v>0</v>
      </c>
      <c r="AB138" s="313">
        <v>1500</v>
      </c>
      <c r="AC138" s="313">
        <v>1603</v>
      </c>
      <c r="AD138" s="313">
        <v>1500</v>
      </c>
      <c r="AE138" s="313"/>
      <c r="AF138" s="313"/>
      <c r="AG138" s="345"/>
      <c r="AH138" s="345"/>
      <c r="AI138" s="32"/>
      <c r="AJ138" s="32">
        <v>5203</v>
      </c>
      <c r="AK138" s="345">
        <v>0</v>
      </c>
      <c r="AL138" s="346" t="s">
        <v>1446</v>
      </c>
      <c r="AM138" s="32" t="s">
        <v>157</v>
      </c>
      <c r="AN138" s="32" t="s">
        <v>1447</v>
      </c>
      <c r="AO138" s="32" t="s">
        <v>157</v>
      </c>
      <c r="AP138" s="352" t="s">
        <v>1448</v>
      </c>
      <c r="AQ138" s="352" t="s">
        <v>1449</v>
      </c>
      <c r="AR138" s="349" t="s">
        <v>1450</v>
      </c>
      <c r="AS138" s="349" t="s">
        <v>1451</v>
      </c>
      <c r="AT138" s="349" t="s">
        <v>1452</v>
      </c>
      <c r="AU138" s="353"/>
      <c r="AV138" s="313"/>
      <c r="AW138" s="313" t="s">
        <v>225</v>
      </c>
      <c r="AX138" s="313" t="s">
        <v>225</v>
      </c>
      <c r="AY138" s="313" t="s">
        <v>225</v>
      </c>
      <c r="AZ138" s="312" t="s">
        <v>225</v>
      </c>
      <c r="BA138" s="312" t="s">
        <v>225</v>
      </c>
      <c r="BB138" s="312" t="s">
        <v>225</v>
      </c>
      <c r="BC138" s="312" t="s">
        <v>225</v>
      </c>
      <c r="BD138" s="312" t="s">
        <v>225</v>
      </c>
      <c r="BE138" s="312" t="s">
        <v>225</v>
      </c>
      <c r="BF138" s="312" t="s">
        <v>225</v>
      </c>
      <c r="BG138" s="312" t="s">
        <v>225</v>
      </c>
      <c r="BH138" s="312"/>
      <c r="BI138" s="313" t="s">
        <v>225</v>
      </c>
      <c r="BJ138" s="78"/>
      <c r="BK138" s="78"/>
      <c r="BL138" s="78"/>
      <c r="BM138" s="78"/>
      <c r="BN138" s="78"/>
      <c r="BO138" s="78"/>
      <c r="BP138" s="78"/>
      <c r="BQ138" s="78"/>
      <c r="BR138" s="78"/>
      <c r="BS138" s="32">
        <v>5000</v>
      </c>
      <c r="BT138" s="32">
        <v>6806</v>
      </c>
      <c r="BU138" s="453"/>
      <c r="BV138" s="339" t="s">
        <v>1419</v>
      </c>
      <c r="BW138" s="41" t="s">
        <v>1420</v>
      </c>
    </row>
    <row r="139" spans="1:75" ht="175.5" hidden="1" customHeight="1" x14ac:dyDescent="0.35">
      <c r="A139" s="454"/>
      <c r="B139" s="454"/>
      <c r="C139" s="454"/>
      <c r="D139" s="454"/>
      <c r="E139" s="454"/>
      <c r="F139" s="454"/>
      <c r="G139" s="454"/>
      <c r="H139" s="454"/>
      <c r="I139" s="454"/>
      <c r="J139" s="454"/>
      <c r="K139" s="454"/>
      <c r="L139" s="454"/>
      <c r="M139" s="454"/>
      <c r="N139" s="462"/>
      <c r="O139" s="462"/>
      <c r="P139" s="460"/>
      <c r="Q139" s="460"/>
      <c r="R139" s="454"/>
      <c r="S139" s="29" t="s">
        <v>1453</v>
      </c>
      <c r="T139" s="50" t="s">
        <v>1454</v>
      </c>
      <c r="U139" s="29" t="s">
        <v>79</v>
      </c>
      <c r="V139" s="30">
        <v>2264</v>
      </c>
      <c r="W139" s="30">
        <v>2264</v>
      </c>
      <c r="X139" s="354" t="s">
        <v>1455</v>
      </c>
      <c r="Y139" s="354" t="s">
        <v>1456</v>
      </c>
      <c r="Z139" s="32">
        <v>2000</v>
      </c>
      <c r="AA139" s="33">
        <v>2000</v>
      </c>
      <c r="AB139" s="32">
        <v>2500</v>
      </c>
      <c r="AC139" s="32">
        <v>2525</v>
      </c>
      <c r="AD139" s="32">
        <v>3080</v>
      </c>
      <c r="AE139" s="410"/>
      <c r="AF139" s="410"/>
      <c r="AG139" s="345"/>
      <c r="AH139" s="345"/>
      <c r="AI139" s="32"/>
      <c r="AJ139" s="32">
        <v>3557</v>
      </c>
      <c r="AK139" s="30">
        <v>0</v>
      </c>
      <c r="AL139" s="327" t="s">
        <v>1457</v>
      </c>
      <c r="AM139" s="34" t="s">
        <v>157</v>
      </c>
      <c r="AN139" s="34" t="s">
        <v>1458</v>
      </c>
      <c r="AO139" s="34" t="s">
        <v>157</v>
      </c>
      <c r="AP139" s="308" t="s">
        <v>1459</v>
      </c>
      <c r="AQ139" s="308" t="s">
        <v>157</v>
      </c>
      <c r="AR139" s="338" t="s">
        <v>1460</v>
      </c>
      <c r="AS139" s="338" t="s">
        <v>1461</v>
      </c>
      <c r="AT139" s="338" t="s">
        <v>1462</v>
      </c>
      <c r="AU139" s="172"/>
      <c r="AV139" s="30">
        <v>5570</v>
      </c>
      <c r="AW139" s="32" t="s">
        <v>92</v>
      </c>
      <c r="AX139" s="32">
        <v>1050</v>
      </c>
      <c r="AY139" s="32">
        <v>1180</v>
      </c>
      <c r="AZ139" s="30">
        <v>1800</v>
      </c>
      <c r="BA139" s="30"/>
      <c r="BB139" s="30">
        <v>920</v>
      </c>
      <c r="BC139" s="30"/>
      <c r="BD139" s="30">
        <v>1800</v>
      </c>
      <c r="BE139" s="30"/>
      <c r="BF139" s="30">
        <f t="shared" ref="BF139:BG141" si="32">AX139+AZ139+BB139+BD139</f>
        <v>5570</v>
      </c>
      <c r="BG139" s="30">
        <f t="shared" si="32"/>
        <v>1180</v>
      </c>
      <c r="BH139" s="30"/>
      <c r="BI139" s="78" t="s">
        <v>1463</v>
      </c>
      <c r="BJ139" s="78" t="s">
        <v>1464</v>
      </c>
      <c r="BK139" s="290"/>
      <c r="BL139" s="290"/>
      <c r="BM139" s="290"/>
      <c r="BN139" s="290"/>
      <c r="BO139" s="290"/>
      <c r="BP139" s="290"/>
      <c r="BQ139" s="290"/>
      <c r="BR139" s="323" t="s">
        <v>1465</v>
      </c>
      <c r="BS139" s="30">
        <f>+_xlfn.IFS(U139="Acumulado",Z139+AB139+AD139+AV139,U139="Capacidad",AV139,U139="Flujo",AV139,U139="Reducción",AV139,U139="Stock",AV139)</f>
        <v>13150</v>
      </c>
      <c r="BT139" s="30">
        <f>AA139+AC139+AJ139+BG139</f>
        <v>9262</v>
      </c>
      <c r="BU139" s="453"/>
      <c r="BV139" s="339" t="s">
        <v>1419</v>
      </c>
      <c r="BW139" s="41" t="s">
        <v>1420</v>
      </c>
    </row>
    <row r="140" spans="1:75" ht="233.5" hidden="1" customHeight="1" x14ac:dyDescent="0.35">
      <c r="A140" s="452" t="s">
        <v>1401</v>
      </c>
      <c r="B140" s="452" t="s">
        <v>68</v>
      </c>
      <c r="C140" s="452" t="s">
        <v>1102</v>
      </c>
      <c r="D140" s="452" t="s">
        <v>1333</v>
      </c>
      <c r="E140" s="452" t="s">
        <v>1466</v>
      </c>
      <c r="F140" s="452" t="s">
        <v>1467</v>
      </c>
      <c r="G140" s="480" t="s">
        <v>866</v>
      </c>
      <c r="H140" s="452" t="s">
        <v>74</v>
      </c>
      <c r="I140" s="480" t="s">
        <v>1404</v>
      </c>
      <c r="J140" s="478">
        <v>6345665460</v>
      </c>
      <c r="K140" s="456">
        <v>5399335263</v>
      </c>
      <c r="L140" s="477">
        <v>22207822958</v>
      </c>
      <c r="M140" s="477">
        <v>20839366263</v>
      </c>
      <c r="N140" s="478">
        <v>19771711330</v>
      </c>
      <c r="O140" s="478">
        <v>16285289216</v>
      </c>
      <c r="P140" s="479">
        <v>20016772381</v>
      </c>
      <c r="Q140" s="479">
        <v>5101830546.4899998</v>
      </c>
      <c r="R140" s="461" t="s">
        <v>1468</v>
      </c>
      <c r="S140" s="29" t="s">
        <v>1469</v>
      </c>
      <c r="T140" s="50" t="s">
        <v>1470</v>
      </c>
      <c r="U140" s="29" t="s">
        <v>79</v>
      </c>
      <c r="V140" s="30">
        <v>0</v>
      </c>
      <c r="W140" s="30">
        <v>141</v>
      </c>
      <c r="X140" s="354" t="s">
        <v>1471</v>
      </c>
      <c r="Y140" s="354" t="s">
        <v>1472</v>
      </c>
      <c r="Z140" s="32">
        <v>100</v>
      </c>
      <c r="AA140" s="33">
        <v>141</v>
      </c>
      <c r="AB140" s="32">
        <v>105</v>
      </c>
      <c r="AC140" s="32">
        <v>191</v>
      </c>
      <c r="AD140" s="32">
        <v>100</v>
      </c>
      <c r="AE140" s="32"/>
      <c r="AF140" s="32"/>
      <c r="AG140" s="345"/>
      <c r="AH140" s="345"/>
      <c r="AI140" s="32"/>
      <c r="AJ140" s="32">
        <v>190</v>
      </c>
      <c r="AK140" s="30">
        <v>0</v>
      </c>
      <c r="AL140" s="327" t="s">
        <v>1473</v>
      </c>
      <c r="AM140" s="327" t="s">
        <v>157</v>
      </c>
      <c r="AN140" s="327" t="s">
        <v>1474</v>
      </c>
      <c r="AO140" s="327" t="s">
        <v>1475</v>
      </c>
      <c r="AP140" s="158" t="s">
        <v>1476</v>
      </c>
      <c r="AQ140" s="158" t="s">
        <v>1477</v>
      </c>
      <c r="AR140" s="338" t="s">
        <v>1478</v>
      </c>
      <c r="AS140" s="338" t="s">
        <v>1479</v>
      </c>
      <c r="AT140" s="338" t="s">
        <v>1480</v>
      </c>
      <c r="AU140" s="34"/>
      <c r="AV140" s="30">
        <v>125</v>
      </c>
      <c r="AW140" s="32" t="s">
        <v>92</v>
      </c>
      <c r="AX140" s="32">
        <v>35</v>
      </c>
      <c r="AY140" s="32">
        <v>35</v>
      </c>
      <c r="AZ140" s="30">
        <v>35</v>
      </c>
      <c r="BA140" s="30"/>
      <c r="BB140" s="30">
        <v>30</v>
      </c>
      <c r="BC140" s="30"/>
      <c r="BD140" s="30">
        <v>25</v>
      </c>
      <c r="BE140" s="30"/>
      <c r="BF140" s="30">
        <f t="shared" si="32"/>
        <v>125</v>
      </c>
      <c r="BG140" s="30">
        <f t="shared" si="32"/>
        <v>35</v>
      </c>
      <c r="BH140" s="30"/>
      <c r="BI140" s="32" t="s">
        <v>1481</v>
      </c>
      <c r="BJ140" s="32" t="s">
        <v>1482</v>
      </c>
      <c r="BK140" s="38"/>
      <c r="BL140" s="38"/>
      <c r="BM140" s="38"/>
      <c r="BN140" s="38"/>
      <c r="BO140" s="38"/>
      <c r="BP140" s="38"/>
      <c r="BQ140" s="38"/>
      <c r="BR140" s="355" t="s">
        <v>1483</v>
      </c>
      <c r="BS140" s="30">
        <f>+_xlfn.IFS(U140="Acumulado",Z140+AB140+AD140+AV140,U140="Capacidad",AV140,U140="Flujo",AV140,U140="Reducción",AV140,U140="Stock",AV140)</f>
        <v>430</v>
      </c>
      <c r="BT140" s="30">
        <f>AA140+AC140+AJ140+BG140</f>
        <v>557</v>
      </c>
      <c r="BU140" s="453"/>
      <c r="BV140" s="339" t="s">
        <v>1484</v>
      </c>
      <c r="BW140" s="41" t="s">
        <v>1485</v>
      </c>
    </row>
    <row r="141" spans="1:75" ht="409.5" hidden="1" customHeight="1" x14ac:dyDescent="0.35">
      <c r="A141" s="453"/>
      <c r="B141" s="453"/>
      <c r="C141" s="453"/>
      <c r="D141" s="453"/>
      <c r="E141" s="453"/>
      <c r="F141" s="453"/>
      <c r="G141" s="453"/>
      <c r="H141" s="453"/>
      <c r="I141" s="453"/>
      <c r="J141" s="453"/>
      <c r="K141" s="453"/>
      <c r="L141" s="453"/>
      <c r="M141" s="453"/>
      <c r="N141" s="466"/>
      <c r="O141" s="466"/>
      <c r="P141" s="459"/>
      <c r="Q141" s="459"/>
      <c r="R141" s="453"/>
      <c r="S141" s="29" t="s">
        <v>1486</v>
      </c>
      <c r="T141" s="50" t="s">
        <v>1487</v>
      </c>
      <c r="U141" s="29" t="s">
        <v>79</v>
      </c>
      <c r="V141" s="30">
        <v>2</v>
      </c>
      <c r="W141" s="30">
        <v>2</v>
      </c>
      <c r="X141" s="356" t="s">
        <v>1488</v>
      </c>
      <c r="Y141" s="354" t="s">
        <v>1489</v>
      </c>
      <c r="Z141" s="357">
        <v>2</v>
      </c>
      <c r="AA141" s="358">
        <v>2</v>
      </c>
      <c r="AB141" s="357">
        <v>9</v>
      </c>
      <c r="AC141" s="357">
        <v>8</v>
      </c>
      <c r="AD141" s="32">
        <v>9</v>
      </c>
      <c r="AE141" s="32"/>
      <c r="AF141" s="32"/>
      <c r="AG141" s="411"/>
      <c r="AH141" s="345"/>
      <c r="AI141" s="411"/>
      <c r="AJ141" s="411">
        <v>10</v>
      </c>
      <c r="AK141" s="30">
        <v>0</v>
      </c>
      <c r="AL141" s="102" t="s">
        <v>1490</v>
      </c>
      <c r="AM141" s="327" t="s">
        <v>157</v>
      </c>
      <c r="AN141" s="327" t="s">
        <v>1491</v>
      </c>
      <c r="AO141" s="327" t="s">
        <v>157</v>
      </c>
      <c r="AP141" s="158" t="s">
        <v>1492</v>
      </c>
      <c r="AQ141" s="158" t="s">
        <v>1493</v>
      </c>
      <c r="AR141" s="338" t="s">
        <v>1494</v>
      </c>
      <c r="AS141" s="338" t="s">
        <v>1495</v>
      </c>
      <c r="AT141" s="338" t="s">
        <v>1496</v>
      </c>
      <c r="AU141" s="34"/>
      <c r="AV141" s="30">
        <v>10</v>
      </c>
      <c r="AW141" s="32" t="s">
        <v>307</v>
      </c>
      <c r="AX141" s="32"/>
      <c r="AY141" s="32"/>
      <c r="AZ141" s="30">
        <v>2</v>
      </c>
      <c r="BA141" s="30"/>
      <c r="BB141" s="30"/>
      <c r="BC141" s="30"/>
      <c r="BD141" s="30">
        <v>8</v>
      </c>
      <c r="BE141" s="30"/>
      <c r="BF141" s="30">
        <f t="shared" si="32"/>
        <v>10</v>
      </c>
      <c r="BG141" s="30">
        <f t="shared" si="32"/>
        <v>0</v>
      </c>
      <c r="BH141" s="30"/>
      <c r="BI141" s="32" t="s">
        <v>1497</v>
      </c>
      <c r="BJ141" s="32" t="s">
        <v>74</v>
      </c>
      <c r="BK141" s="38"/>
      <c r="BL141" s="38"/>
      <c r="BM141" s="38"/>
      <c r="BN141" s="38"/>
      <c r="BO141" s="38"/>
      <c r="BP141" s="38"/>
      <c r="BQ141" s="38"/>
      <c r="BR141" s="355" t="s">
        <v>1483</v>
      </c>
      <c r="BS141" s="30">
        <f>+_xlfn.IFS(U141="Acumulado",Z141+AB141+AD141+AV141,U141="Capacidad",AV141,U141="Flujo",AV141,U141="Reducción",AV141,U141="Stock",AV141)</f>
        <v>30</v>
      </c>
      <c r="BT141" s="30">
        <f>AA141+AC141+AJ141+BG141</f>
        <v>20</v>
      </c>
      <c r="BU141" s="453"/>
      <c r="BV141" s="339" t="s">
        <v>1484</v>
      </c>
      <c r="BW141" s="41" t="s">
        <v>1485</v>
      </c>
    </row>
    <row r="142" spans="1:75" ht="331.5" hidden="1" customHeight="1" x14ac:dyDescent="0.35">
      <c r="A142" s="453"/>
      <c r="B142" s="453"/>
      <c r="C142" s="453"/>
      <c r="D142" s="453"/>
      <c r="E142" s="453"/>
      <c r="F142" s="453"/>
      <c r="G142" s="453"/>
      <c r="H142" s="453"/>
      <c r="I142" s="453"/>
      <c r="J142" s="453"/>
      <c r="K142" s="453"/>
      <c r="L142" s="453"/>
      <c r="M142" s="453"/>
      <c r="N142" s="466"/>
      <c r="O142" s="466"/>
      <c r="P142" s="459"/>
      <c r="Q142" s="459"/>
      <c r="R142" s="453"/>
      <c r="S142" s="29" t="s">
        <v>1498</v>
      </c>
      <c r="T142" s="50" t="s">
        <v>1499</v>
      </c>
      <c r="U142" s="29" t="s">
        <v>153</v>
      </c>
      <c r="V142" s="138">
        <v>1</v>
      </c>
      <c r="W142" s="138">
        <v>1</v>
      </c>
      <c r="X142" s="335" t="s">
        <v>1500</v>
      </c>
      <c r="Y142" s="335" t="s">
        <v>1501</v>
      </c>
      <c r="Z142" s="131">
        <v>1</v>
      </c>
      <c r="AA142" s="74">
        <v>1</v>
      </c>
      <c r="AB142" s="131">
        <v>1</v>
      </c>
      <c r="AC142" s="131">
        <v>1</v>
      </c>
      <c r="AD142" s="131">
        <v>1</v>
      </c>
      <c r="AE142" s="131"/>
      <c r="AF142" s="131"/>
      <c r="AG142" s="81"/>
      <c r="AH142" s="78"/>
      <c r="AI142" s="406"/>
      <c r="AJ142" s="406">
        <v>1</v>
      </c>
      <c r="AK142" s="77">
        <v>0</v>
      </c>
      <c r="AL142" s="289" t="s">
        <v>1502</v>
      </c>
      <c r="AM142" s="327" t="s">
        <v>157</v>
      </c>
      <c r="AN142" s="327" t="s">
        <v>1503</v>
      </c>
      <c r="AO142" s="327" t="s">
        <v>157</v>
      </c>
      <c r="AP142" s="291" t="s">
        <v>1504</v>
      </c>
      <c r="AQ142" s="158" t="s">
        <v>1505</v>
      </c>
      <c r="AR142" s="338" t="s">
        <v>1506</v>
      </c>
      <c r="AS142" s="338" t="s">
        <v>1507</v>
      </c>
      <c r="AT142" s="338" t="s">
        <v>74</v>
      </c>
      <c r="AU142" s="172"/>
      <c r="AV142" s="138">
        <v>1</v>
      </c>
      <c r="AW142" s="32" t="s">
        <v>92</v>
      </c>
      <c r="AX142" s="131">
        <v>1</v>
      </c>
      <c r="AY142" s="131">
        <v>1</v>
      </c>
      <c r="AZ142" s="138">
        <v>1</v>
      </c>
      <c r="BA142" s="138"/>
      <c r="BB142" s="138">
        <v>1</v>
      </c>
      <c r="BC142" s="138"/>
      <c r="BD142" s="138">
        <v>1</v>
      </c>
      <c r="BE142" s="77"/>
      <c r="BF142" s="133">
        <f>AX142</f>
        <v>1</v>
      </c>
      <c r="BG142" s="133">
        <f>AY142</f>
        <v>1</v>
      </c>
      <c r="BH142" s="133"/>
      <c r="BI142" s="447" t="s">
        <v>1508</v>
      </c>
      <c r="BJ142" s="78" t="s">
        <v>1509</v>
      </c>
      <c r="BK142" s="290"/>
      <c r="BL142" s="290"/>
      <c r="BM142" s="290"/>
      <c r="BN142" s="290"/>
      <c r="BO142" s="290"/>
      <c r="BP142" s="290"/>
      <c r="BQ142" s="290"/>
      <c r="BR142" s="355" t="s">
        <v>1483</v>
      </c>
      <c r="BS142" s="77">
        <v>1</v>
      </c>
      <c r="BT142" s="77">
        <v>1</v>
      </c>
      <c r="BU142" s="453"/>
      <c r="BV142" s="339" t="s">
        <v>1484</v>
      </c>
      <c r="BW142" s="41" t="s">
        <v>1485</v>
      </c>
    </row>
    <row r="143" spans="1:75" ht="102" hidden="1" customHeight="1" x14ac:dyDescent="0.35">
      <c r="A143" s="454"/>
      <c r="B143" s="454"/>
      <c r="C143" s="454"/>
      <c r="D143" s="454"/>
      <c r="E143" s="454"/>
      <c r="F143" s="454"/>
      <c r="G143" s="454"/>
      <c r="H143" s="454"/>
      <c r="I143" s="454"/>
      <c r="J143" s="454"/>
      <c r="K143" s="454"/>
      <c r="L143" s="454"/>
      <c r="M143" s="454"/>
      <c r="N143" s="462"/>
      <c r="O143" s="462"/>
      <c r="P143" s="460"/>
      <c r="Q143" s="460"/>
      <c r="R143" s="454"/>
      <c r="S143" s="29" t="s">
        <v>1510</v>
      </c>
      <c r="T143" s="50" t="s">
        <v>1511</v>
      </c>
      <c r="U143" s="29" t="s">
        <v>79</v>
      </c>
      <c r="V143" s="30">
        <v>4</v>
      </c>
      <c r="W143" s="30">
        <v>4</v>
      </c>
      <c r="X143" s="354" t="s">
        <v>1512</v>
      </c>
      <c r="Y143" s="354" t="s">
        <v>1513</v>
      </c>
      <c r="Z143" s="32">
        <v>4</v>
      </c>
      <c r="AA143" s="33">
        <v>4</v>
      </c>
      <c r="AB143" s="32">
        <v>4</v>
      </c>
      <c r="AC143" s="32">
        <v>4</v>
      </c>
      <c r="AD143" s="32">
        <v>4</v>
      </c>
      <c r="AE143" s="32"/>
      <c r="AF143" s="32"/>
      <c r="AG143" s="32"/>
      <c r="AH143" s="345"/>
      <c r="AI143" s="32"/>
      <c r="AJ143" s="32">
        <v>4</v>
      </c>
      <c r="AK143" s="30">
        <v>0</v>
      </c>
      <c r="AL143" s="327" t="s">
        <v>1514</v>
      </c>
      <c r="AM143" s="327" t="s">
        <v>157</v>
      </c>
      <c r="AN143" s="327" t="s">
        <v>1515</v>
      </c>
      <c r="AO143" s="327" t="s">
        <v>157</v>
      </c>
      <c r="AP143" s="359" t="s">
        <v>1516</v>
      </c>
      <c r="AQ143" s="158" t="s">
        <v>1505</v>
      </c>
      <c r="AR143" s="338" t="s">
        <v>1517</v>
      </c>
      <c r="AS143" s="338" t="s">
        <v>1517</v>
      </c>
      <c r="AT143" s="338" t="s">
        <v>74</v>
      </c>
      <c r="AU143" s="34"/>
      <c r="AV143" s="30">
        <v>4</v>
      </c>
      <c r="AW143" s="32" t="s">
        <v>92</v>
      </c>
      <c r="AX143" s="32">
        <v>1</v>
      </c>
      <c r="AY143" s="32">
        <v>1</v>
      </c>
      <c r="AZ143" s="30">
        <v>1</v>
      </c>
      <c r="BA143" s="30"/>
      <c r="BB143" s="30">
        <v>1</v>
      </c>
      <c r="BC143" s="30"/>
      <c r="BD143" s="30">
        <v>1</v>
      </c>
      <c r="BE143" s="30"/>
      <c r="BF143" s="30">
        <f>AX143+AZ143+BB143+BD143</f>
        <v>4</v>
      </c>
      <c r="BG143" s="30">
        <f>AY143+BA143+BC143+BE143</f>
        <v>1</v>
      </c>
      <c r="BH143" s="30"/>
      <c r="BI143" s="447" t="s">
        <v>1518</v>
      </c>
      <c r="BJ143" s="32" t="s">
        <v>1519</v>
      </c>
      <c r="BK143" s="38"/>
      <c r="BL143" s="38"/>
      <c r="BM143" s="38"/>
      <c r="BN143" s="38"/>
      <c r="BO143" s="38"/>
      <c r="BP143" s="38"/>
      <c r="BQ143" s="38"/>
      <c r="BR143" s="355" t="s">
        <v>1483</v>
      </c>
      <c r="BS143" s="30">
        <f>+_xlfn.IFS(U143="Acumulado",Z143+AB143+AD143+AV143,U143="Capacidad",AV143,U143="Flujo",AV143,U143="Reducción",AV143,U143="Stock",AV143)</f>
        <v>16</v>
      </c>
      <c r="BT143" s="30">
        <f>AA143+AC143+AJ143+BG143</f>
        <v>13</v>
      </c>
      <c r="BU143" s="454"/>
      <c r="BV143" s="339" t="s">
        <v>1484</v>
      </c>
      <c r="BW143" s="41" t="s">
        <v>1485</v>
      </c>
    </row>
    <row r="144" spans="1:75" ht="81.650000000000006" hidden="1" customHeight="1" x14ac:dyDescent="0.35">
      <c r="A144" s="452" t="s">
        <v>1100</v>
      </c>
      <c r="B144" s="452" t="s">
        <v>1101</v>
      </c>
      <c r="C144" s="476" t="s">
        <v>1102</v>
      </c>
      <c r="D144" s="476" t="s">
        <v>1333</v>
      </c>
      <c r="E144" s="452" t="s">
        <v>1520</v>
      </c>
      <c r="F144" s="476" t="s">
        <v>1521</v>
      </c>
      <c r="G144" s="452" t="s">
        <v>1522</v>
      </c>
      <c r="H144" s="452" t="s">
        <v>74</v>
      </c>
      <c r="I144" s="452" t="s">
        <v>1523</v>
      </c>
      <c r="J144" s="474">
        <v>4863931489</v>
      </c>
      <c r="K144" s="456">
        <v>4796034125.7799997</v>
      </c>
      <c r="L144" s="475">
        <v>6335809667</v>
      </c>
      <c r="M144" s="472">
        <v>5687561882.3999996</v>
      </c>
      <c r="N144" s="457">
        <v>6405189446</v>
      </c>
      <c r="O144" s="457">
        <v>5488941896.3299999</v>
      </c>
      <c r="P144" s="473">
        <v>8318434574</v>
      </c>
      <c r="Q144" s="473">
        <v>1367187252.3499999</v>
      </c>
      <c r="R144" s="461" t="s">
        <v>1108</v>
      </c>
      <c r="S144" s="29" t="s">
        <v>1524</v>
      </c>
      <c r="T144" s="50" t="s">
        <v>1525</v>
      </c>
      <c r="U144" s="50" t="s">
        <v>153</v>
      </c>
      <c r="V144" s="138">
        <v>1</v>
      </c>
      <c r="W144" s="138">
        <v>1</v>
      </c>
      <c r="X144" s="167" t="s">
        <v>1526</v>
      </c>
      <c r="Y144" s="167" t="s">
        <v>1527</v>
      </c>
      <c r="Z144" s="131">
        <v>1</v>
      </c>
      <c r="AA144" s="74">
        <v>1</v>
      </c>
      <c r="AB144" s="131">
        <v>1</v>
      </c>
      <c r="AC144" s="131">
        <v>1</v>
      </c>
      <c r="AD144" s="131">
        <v>1</v>
      </c>
      <c r="AE144" s="81"/>
      <c r="AF144" s="81"/>
      <c r="AG144" s="81"/>
      <c r="AH144" s="81"/>
      <c r="AI144" s="406"/>
      <c r="AJ144" s="406">
        <v>1</v>
      </c>
      <c r="AK144" s="77">
        <v>0</v>
      </c>
      <c r="AL144" s="34" t="s">
        <v>1528</v>
      </c>
      <c r="AM144" s="34" t="s">
        <v>74</v>
      </c>
      <c r="AN144" s="34" t="s">
        <v>1529</v>
      </c>
      <c r="AO144" s="34" t="s">
        <v>74</v>
      </c>
      <c r="AP144" s="34" t="s">
        <v>1530</v>
      </c>
      <c r="AQ144" s="361" t="s">
        <v>74</v>
      </c>
      <c r="AR144" s="362" t="s">
        <v>1531</v>
      </c>
      <c r="AS144" s="362" t="s">
        <v>1532</v>
      </c>
      <c r="AT144" s="172" t="s">
        <v>74</v>
      </c>
      <c r="AU144" s="172" t="s">
        <v>1533</v>
      </c>
      <c r="AV144" s="138">
        <v>1</v>
      </c>
      <c r="AW144" s="32" t="s">
        <v>92</v>
      </c>
      <c r="AX144" s="131">
        <v>1</v>
      </c>
      <c r="AY144" s="131">
        <v>1</v>
      </c>
      <c r="AZ144" s="138">
        <v>1</v>
      </c>
      <c r="BA144" s="138"/>
      <c r="BB144" s="138">
        <v>1</v>
      </c>
      <c r="BC144" s="138"/>
      <c r="BD144" s="138">
        <v>1</v>
      </c>
      <c r="BE144" s="77"/>
      <c r="BF144" s="130">
        <f t="shared" ref="BF144:BG145" si="33">AX144</f>
        <v>1</v>
      </c>
      <c r="BG144" s="130">
        <f t="shared" si="33"/>
        <v>1</v>
      </c>
      <c r="BH144" s="130"/>
      <c r="BI144" s="78" t="s">
        <v>1534</v>
      </c>
      <c r="BJ144" s="78" t="s">
        <v>74</v>
      </c>
      <c r="BK144" s="290"/>
      <c r="BL144" s="290"/>
      <c r="BM144" s="290"/>
      <c r="BN144" s="290"/>
      <c r="BO144" s="290"/>
      <c r="BP144" s="290"/>
      <c r="BQ144" s="290"/>
      <c r="BR144" s="323" t="s">
        <v>1535</v>
      </c>
      <c r="BS144" s="77">
        <v>1</v>
      </c>
      <c r="BT144" s="77">
        <v>1</v>
      </c>
      <c r="BU144" s="461" t="s">
        <v>1536</v>
      </c>
      <c r="BV144" s="363" t="s">
        <v>1536</v>
      </c>
      <c r="BW144" s="41" t="s">
        <v>1537</v>
      </c>
    </row>
    <row r="145" spans="1:75" ht="122.5" hidden="1" customHeight="1" x14ac:dyDescent="0.35">
      <c r="A145" s="454"/>
      <c r="B145" s="454"/>
      <c r="C145" s="454"/>
      <c r="D145" s="454"/>
      <c r="E145" s="454"/>
      <c r="F145" s="454"/>
      <c r="G145" s="454"/>
      <c r="H145" s="454"/>
      <c r="I145" s="454"/>
      <c r="J145" s="454"/>
      <c r="K145" s="454"/>
      <c r="L145" s="454"/>
      <c r="M145" s="454"/>
      <c r="N145" s="462"/>
      <c r="O145" s="462"/>
      <c r="P145" s="460"/>
      <c r="Q145" s="460"/>
      <c r="R145" s="454"/>
      <c r="S145" s="50" t="s">
        <v>1538</v>
      </c>
      <c r="T145" s="50" t="s">
        <v>1539</v>
      </c>
      <c r="U145" s="50" t="s">
        <v>153</v>
      </c>
      <c r="V145" s="138">
        <v>1</v>
      </c>
      <c r="W145" s="138">
        <v>1</v>
      </c>
      <c r="X145" s="167" t="s">
        <v>1540</v>
      </c>
      <c r="Y145" s="167" t="s">
        <v>1527</v>
      </c>
      <c r="Z145" s="85">
        <v>1</v>
      </c>
      <c r="AA145" s="74">
        <v>1</v>
      </c>
      <c r="AB145" s="85">
        <v>1</v>
      </c>
      <c r="AC145" s="85">
        <v>1</v>
      </c>
      <c r="AD145" s="85">
        <v>1</v>
      </c>
      <c r="AE145" s="259"/>
      <c r="AF145" s="259"/>
      <c r="AG145" s="259"/>
      <c r="AH145" s="81"/>
      <c r="AI145" s="406"/>
      <c r="AJ145" s="406">
        <v>1</v>
      </c>
      <c r="AK145" s="77">
        <v>0</v>
      </c>
      <c r="AL145" s="34" t="s">
        <v>1541</v>
      </c>
      <c r="AM145" s="34" t="s">
        <v>74</v>
      </c>
      <c r="AN145" s="34" t="s">
        <v>1542</v>
      </c>
      <c r="AO145" s="34" t="s">
        <v>74</v>
      </c>
      <c r="AP145" s="34" t="s">
        <v>1543</v>
      </c>
      <c r="AQ145" s="364" t="s">
        <v>74</v>
      </c>
      <c r="AR145" s="172" t="s">
        <v>1544</v>
      </c>
      <c r="AS145" s="172" t="s">
        <v>1545</v>
      </c>
      <c r="AT145" s="172" t="s">
        <v>74</v>
      </c>
      <c r="AU145" s="172" t="s">
        <v>1533</v>
      </c>
      <c r="AV145" s="321">
        <v>1</v>
      </c>
      <c r="AW145" s="32" t="s">
        <v>92</v>
      </c>
      <c r="AX145" s="85">
        <v>1</v>
      </c>
      <c r="AY145" s="85">
        <v>1</v>
      </c>
      <c r="AZ145" s="321">
        <v>1</v>
      </c>
      <c r="BA145" s="321"/>
      <c r="BB145" s="321">
        <v>1</v>
      </c>
      <c r="BC145" s="321"/>
      <c r="BD145" s="321">
        <v>1</v>
      </c>
      <c r="BE145" s="77"/>
      <c r="BF145" s="130">
        <f t="shared" si="33"/>
        <v>1</v>
      </c>
      <c r="BG145" s="130">
        <f t="shared" si="33"/>
        <v>1</v>
      </c>
      <c r="BH145" s="130"/>
      <c r="BI145" s="78" t="s">
        <v>1546</v>
      </c>
      <c r="BJ145" s="78" t="s">
        <v>74</v>
      </c>
      <c r="BK145" s="290"/>
      <c r="BL145" s="290"/>
      <c r="BM145" s="290"/>
      <c r="BN145" s="290"/>
      <c r="BO145" s="290"/>
      <c r="BP145" s="290"/>
      <c r="BQ145" s="290"/>
      <c r="BR145" s="323" t="s">
        <v>1535</v>
      </c>
      <c r="BS145" s="77">
        <v>1</v>
      </c>
      <c r="BT145" s="77">
        <v>1</v>
      </c>
      <c r="BU145" s="454"/>
      <c r="BV145" s="363" t="s">
        <v>1536</v>
      </c>
      <c r="BW145" s="41" t="s">
        <v>1537</v>
      </c>
    </row>
    <row r="146" spans="1:75" ht="102" hidden="1" customHeight="1" x14ac:dyDescent="0.35">
      <c r="A146" s="24" t="s">
        <v>1100</v>
      </c>
      <c r="B146" s="24" t="s">
        <v>1101</v>
      </c>
      <c r="C146" s="24" t="s">
        <v>1102</v>
      </c>
      <c r="D146" s="24" t="s">
        <v>1333</v>
      </c>
      <c r="E146" s="24" t="s">
        <v>1547</v>
      </c>
      <c r="F146" s="24" t="s">
        <v>1548</v>
      </c>
      <c r="G146" s="24" t="s">
        <v>1549</v>
      </c>
      <c r="H146" s="24" t="s">
        <v>74</v>
      </c>
      <c r="I146" s="24" t="s">
        <v>1337</v>
      </c>
      <c r="J146" s="26">
        <v>9941096360</v>
      </c>
      <c r="K146" s="27">
        <v>9573754979.1800003</v>
      </c>
      <c r="L146" s="28">
        <v>13863202357</v>
      </c>
      <c r="M146" s="28">
        <v>11963929722.969999</v>
      </c>
      <c r="N146" s="26">
        <v>12264972675</v>
      </c>
      <c r="O146" s="26">
        <v>11170115786.6</v>
      </c>
      <c r="P146" s="46">
        <v>15070965171</v>
      </c>
      <c r="Q146" s="46">
        <v>1691694107.1500001</v>
      </c>
      <c r="R146" s="29" t="s">
        <v>1550</v>
      </c>
      <c r="S146" s="29" t="s">
        <v>1551</v>
      </c>
      <c r="T146" s="50" t="s">
        <v>1552</v>
      </c>
      <c r="U146" s="29" t="s">
        <v>79</v>
      </c>
      <c r="V146" s="30">
        <v>0</v>
      </c>
      <c r="W146" s="30">
        <v>1</v>
      </c>
      <c r="X146" s="31" t="s">
        <v>1553</v>
      </c>
      <c r="Y146" s="31" t="s">
        <v>1552</v>
      </c>
      <c r="Z146" s="32">
        <v>1</v>
      </c>
      <c r="AA146" s="33">
        <v>1</v>
      </c>
      <c r="AB146" s="32">
        <v>1</v>
      </c>
      <c r="AC146" s="32">
        <v>1</v>
      </c>
      <c r="AD146" s="32">
        <v>1</v>
      </c>
      <c r="AE146" s="380"/>
      <c r="AF146" s="380"/>
      <c r="AG146" s="380"/>
      <c r="AH146" s="380"/>
      <c r="AI146" s="380"/>
      <c r="AJ146" s="32">
        <v>1</v>
      </c>
      <c r="AK146" s="30">
        <v>0</v>
      </c>
      <c r="AL146" s="36" t="s">
        <v>1554</v>
      </c>
      <c r="AM146" s="34" t="s">
        <v>74</v>
      </c>
      <c r="AN146" s="34" t="s">
        <v>1554</v>
      </c>
      <c r="AO146" s="34"/>
      <c r="AP146" s="34" t="s">
        <v>1554</v>
      </c>
      <c r="AQ146" s="365"/>
      <c r="AR146" s="36" t="s">
        <v>1555</v>
      </c>
      <c r="AS146" s="34" t="s">
        <v>1556</v>
      </c>
      <c r="AT146" s="34" t="s">
        <v>74</v>
      </c>
      <c r="AU146" s="36" t="s">
        <v>1557</v>
      </c>
      <c r="AV146" s="30">
        <v>1</v>
      </c>
      <c r="AW146" s="32" t="s">
        <v>92</v>
      </c>
      <c r="AX146" s="380">
        <v>0.25</v>
      </c>
      <c r="AY146" s="380">
        <v>0.25</v>
      </c>
      <c r="AZ146" s="45">
        <v>0.25</v>
      </c>
      <c r="BA146" s="45"/>
      <c r="BB146" s="45">
        <v>0.25</v>
      </c>
      <c r="BC146" s="45"/>
      <c r="BD146" s="45">
        <v>0.25</v>
      </c>
      <c r="BE146" s="30"/>
      <c r="BF146" s="30">
        <f>AX146+AZ146+BB146+BD146</f>
        <v>1</v>
      </c>
      <c r="BG146" s="45">
        <f>AY146+BA146+BC146+BE146</f>
        <v>0.25</v>
      </c>
      <c r="BH146" s="45"/>
      <c r="BI146" s="32" t="s">
        <v>1558</v>
      </c>
      <c r="BJ146" s="32" t="s">
        <v>1300</v>
      </c>
      <c r="BK146" s="39"/>
      <c r="BL146" s="39"/>
      <c r="BM146" s="39"/>
      <c r="BN146" s="39"/>
      <c r="BO146" s="39"/>
      <c r="BP146" s="39"/>
      <c r="BQ146" s="39"/>
      <c r="BR146" s="51" t="s">
        <v>1559</v>
      </c>
      <c r="BS146" s="30">
        <f>+_xlfn.IFS(U146="Acumulado",Z146+AB146+AD146+AV146,U146="Capacidad",AV146,U146="Flujo",AV146,U146="Reducción",AV146,U146="Stock",AV146)</f>
        <v>4</v>
      </c>
      <c r="BT146" s="30">
        <f>AA146+AC146+AJ146+BG146</f>
        <v>3.25</v>
      </c>
      <c r="BU146" s="30" t="s">
        <v>1302</v>
      </c>
      <c r="BV146" s="366" t="s">
        <v>1302</v>
      </c>
      <c r="BW146" s="41" t="s">
        <v>1560</v>
      </c>
    </row>
    <row r="147" spans="1:75" ht="150.65" hidden="1" customHeight="1" x14ac:dyDescent="0.35">
      <c r="A147" s="24" t="s">
        <v>1100</v>
      </c>
      <c r="B147" s="24" t="s">
        <v>1101</v>
      </c>
      <c r="C147" s="24" t="s">
        <v>1102</v>
      </c>
      <c r="D147" s="24" t="s">
        <v>1561</v>
      </c>
      <c r="E147" s="24" t="s">
        <v>1562</v>
      </c>
      <c r="F147" s="24" t="s">
        <v>1563</v>
      </c>
      <c r="G147" s="24" t="s">
        <v>1564</v>
      </c>
      <c r="H147" s="24" t="s">
        <v>74</v>
      </c>
      <c r="I147" s="24" t="s">
        <v>1565</v>
      </c>
      <c r="J147" s="209">
        <v>842800000</v>
      </c>
      <c r="K147" s="113">
        <v>842799999.66999996</v>
      </c>
      <c r="L147" s="360">
        <v>963171435</v>
      </c>
      <c r="M147" s="367">
        <v>963171435</v>
      </c>
      <c r="N147" s="26">
        <v>956392484</v>
      </c>
      <c r="O147" s="26">
        <v>956392484</v>
      </c>
      <c r="P147" s="46">
        <v>1394885600</v>
      </c>
      <c r="Q147" s="46">
        <v>186168885</v>
      </c>
      <c r="R147" s="29" t="s">
        <v>1108</v>
      </c>
      <c r="S147" s="29" t="s">
        <v>1566</v>
      </c>
      <c r="T147" s="50" t="s">
        <v>1567</v>
      </c>
      <c r="U147" s="29" t="s">
        <v>153</v>
      </c>
      <c r="V147" s="138">
        <v>1</v>
      </c>
      <c r="W147" s="138">
        <v>1</v>
      </c>
      <c r="X147" s="288" t="s">
        <v>1568</v>
      </c>
      <c r="Y147" s="167" t="s">
        <v>1569</v>
      </c>
      <c r="Z147" s="131">
        <v>1</v>
      </c>
      <c r="AA147" s="74">
        <v>1</v>
      </c>
      <c r="AB147" s="131">
        <v>1</v>
      </c>
      <c r="AC147" s="131">
        <v>1</v>
      </c>
      <c r="AD147" s="131">
        <v>1</v>
      </c>
      <c r="AE147" s="81"/>
      <c r="AF147" s="81"/>
      <c r="AG147" s="81"/>
      <c r="AH147" s="81"/>
      <c r="AI147" s="406"/>
      <c r="AJ147" s="406">
        <v>1</v>
      </c>
      <c r="AK147" s="77">
        <v>0</v>
      </c>
      <c r="AL147" s="108" t="s">
        <v>1570</v>
      </c>
      <c r="AM147" s="34" t="s">
        <v>74</v>
      </c>
      <c r="AN147" s="34" t="s">
        <v>1571</v>
      </c>
      <c r="AO147" s="34" t="s">
        <v>74</v>
      </c>
      <c r="AP147" s="368" t="s">
        <v>1572</v>
      </c>
      <c r="AQ147" s="170" t="s">
        <v>74</v>
      </c>
      <c r="AR147" s="172" t="s">
        <v>1573</v>
      </c>
      <c r="AS147" s="172" t="s">
        <v>1574</v>
      </c>
      <c r="AT147" s="172" t="s">
        <v>741</v>
      </c>
      <c r="AU147" s="173" t="s">
        <v>1575</v>
      </c>
      <c r="AV147" s="138">
        <v>1</v>
      </c>
      <c r="AW147" s="32" t="s">
        <v>92</v>
      </c>
      <c r="AX147" s="131">
        <v>1</v>
      </c>
      <c r="AY147" s="131">
        <v>1</v>
      </c>
      <c r="AZ147" s="138">
        <v>1</v>
      </c>
      <c r="BA147" s="138"/>
      <c r="BB147" s="138">
        <v>1</v>
      </c>
      <c r="BC147" s="138"/>
      <c r="BD147" s="138">
        <v>1</v>
      </c>
      <c r="BE147" s="77"/>
      <c r="BF147" s="130">
        <f t="shared" ref="BF147:BG151" si="34">AX147</f>
        <v>1</v>
      </c>
      <c r="BG147" s="130">
        <f t="shared" si="34"/>
        <v>1</v>
      </c>
      <c r="BH147" s="130"/>
      <c r="BI147" s="448" t="s">
        <v>1576</v>
      </c>
      <c r="BJ147" s="445" t="s">
        <v>741</v>
      </c>
      <c r="BK147" s="174"/>
      <c r="BL147" s="174"/>
      <c r="BM147" s="174"/>
      <c r="BN147" s="174"/>
      <c r="BO147" s="174"/>
      <c r="BP147" s="174"/>
      <c r="BQ147" s="174"/>
      <c r="BR147" s="323" t="s">
        <v>1577</v>
      </c>
      <c r="BS147" s="77">
        <v>1</v>
      </c>
      <c r="BT147" s="77">
        <v>1</v>
      </c>
      <c r="BU147" s="30" t="s">
        <v>1578</v>
      </c>
      <c r="BV147" s="369" t="s">
        <v>1578</v>
      </c>
      <c r="BW147" s="41" t="s">
        <v>1579</v>
      </c>
    </row>
    <row r="148" spans="1:75" ht="118.4" hidden="1" customHeight="1" x14ac:dyDescent="0.35">
      <c r="A148" s="452" t="s">
        <v>1100</v>
      </c>
      <c r="B148" s="452" t="s">
        <v>1101</v>
      </c>
      <c r="C148" s="452" t="s">
        <v>1102</v>
      </c>
      <c r="D148" s="452" t="s">
        <v>1580</v>
      </c>
      <c r="E148" s="452" t="s">
        <v>1581</v>
      </c>
      <c r="F148" s="452" t="s">
        <v>1582</v>
      </c>
      <c r="G148" s="452" t="s">
        <v>1583</v>
      </c>
      <c r="H148" s="452" t="s">
        <v>74</v>
      </c>
      <c r="I148" s="452" t="s">
        <v>1584</v>
      </c>
      <c r="J148" s="464">
        <v>8339334925</v>
      </c>
      <c r="K148" s="456">
        <v>8316543428.6800003</v>
      </c>
      <c r="L148" s="465">
        <v>8271309605</v>
      </c>
      <c r="M148" s="465">
        <v>7687789853.8900003</v>
      </c>
      <c r="N148" s="464">
        <v>16116257358.040001</v>
      </c>
      <c r="O148" s="464">
        <v>13198656909.76</v>
      </c>
      <c r="P148" s="458">
        <v>14596960312</v>
      </c>
      <c r="Q148" s="458">
        <v>1159213675.6500001</v>
      </c>
      <c r="R148" s="461" t="s">
        <v>1585</v>
      </c>
      <c r="S148" s="29" t="s">
        <v>1586</v>
      </c>
      <c r="T148" s="29" t="s">
        <v>1587</v>
      </c>
      <c r="U148" s="29" t="s">
        <v>153</v>
      </c>
      <c r="V148" s="29">
        <v>0</v>
      </c>
      <c r="W148" s="29">
        <v>1</v>
      </c>
      <c r="X148" s="84" t="s">
        <v>1588</v>
      </c>
      <c r="Y148" s="84" t="s">
        <v>1589</v>
      </c>
      <c r="Z148" s="131">
        <v>1</v>
      </c>
      <c r="AA148" s="74">
        <v>1</v>
      </c>
      <c r="AB148" s="131">
        <v>1</v>
      </c>
      <c r="AC148" s="131">
        <v>1</v>
      </c>
      <c r="AD148" s="131">
        <v>1</v>
      </c>
      <c r="AE148" s="81"/>
      <c r="AF148" s="81"/>
      <c r="AG148" s="81"/>
      <c r="AH148" s="81"/>
      <c r="AI148" s="406"/>
      <c r="AJ148" s="406">
        <v>1</v>
      </c>
      <c r="AK148" s="77">
        <v>0</v>
      </c>
      <c r="AL148" s="34" t="s">
        <v>1590</v>
      </c>
      <c r="AM148" s="34"/>
      <c r="AN148" s="34" t="s">
        <v>1372</v>
      </c>
      <c r="AO148" s="34"/>
      <c r="AP148" s="34" t="s">
        <v>1591</v>
      </c>
      <c r="AQ148" s="172"/>
      <c r="AR148" s="172" t="s">
        <v>1592</v>
      </c>
      <c r="AS148" s="172" t="s">
        <v>1593</v>
      </c>
      <c r="AT148" s="172"/>
      <c r="AU148" s="173" t="s">
        <v>1347</v>
      </c>
      <c r="AV148" s="138">
        <v>1</v>
      </c>
      <c r="AW148" s="32" t="s">
        <v>92</v>
      </c>
      <c r="AX148" s="131">
        <v>1</v>
      </c>
      <c r="AY148" s="131">
        <v>1</v>
      </c>
      <c r="AZ148" s="138">
        <v>1</v>
      </c>
      <c r="BA148" s="138"/>
      <c r="BB148" s="138">
        <v>1</v>
      </c>
      <c r="BC148" s="138"/>
      <c r="BD148" s="138">
        <v>1</v>
      </c>
      <c r="BE148" s="77"/>
      <c r="BF148" s="133">
        <f t="shared" si="34"/>
        <v>1</v>
      </c>
      <c r="BG148" s="133">
        <f t="shared" si="34"/>
        <v>1</v>
      </c>
      <c r="BH148" s="133"/>
      <c r="BI148" s="445" t="s">
        <v>1594</v>
      </c>
      <c r="BJ148" s="445" t="s">
        <v>74</v>
      </c>
      <c r="BK148" s="174"/>
      <c r="BL148" s="174"/>
      <c r="BM148" s="174"/>
      <c r="BN148" s="174"/>
      <c r="BO148" s="174"/>
      <c r="BP148" s="174"/>
      <c r="BQ148" s="174"/>
      <c r="BR148" s="174"/>
      <c r="BS148" s="77">
        <v>1</v>
      </c>
      <c r="BT148" s="77">
        <v>1</v>
      </c>
      <c r="BU148" s="463" t="s">
        <v>1349</v>
      </c>
      <c r="BV148" s="325" t="s">
        <v>1350</v>
      </c>
      <c r="BW148" s="41" t="s">
        <v>1595</v>
      </c>
    </row>
    <row r="149" spans="1:75" ht="143.5" hidden="1" customHeight="1" x14ac:dyDescent="0.35">
      <c r="A149" s="453"/>
      <c r="B149" s="453"/>
      <c r="C149" s="453"/>
      <c r="D149" s="453"/>
      <c r="E149" s="453"/>
      <c r="F149" s="453"/>
      <c r="G149" s="453"/>
      <c r="H149" s="453"/>
      <c r="I149" s="453"/>
      <c r="J149" s="453"/>
      <c r="K149" s="453"/>
      <c r="L149" s="453"/>
      <c r="M149" s="453"/>
      <c r="N149" s="466"/>
      <c r="O149" s="466"/>
      <c r="P149" s="459"/>
      <c r="Q149" s="459"/>
      <c r="R149" s="453"/>
      <c r="S149" s="29" t="s">
        <v>1596</v>
      </c>
      <c r="T149" s="29" t="s">
        <v>1597</v>
      </c>
      <c r="U149" s="29" t="s">
        <v>153</v>
      </c>
      <c r="V149" s="29">
        <v>0</v>
      </c>
      <c r="W149" s="29">
        <v>1</v>
      </c>
      <c r="X149" s="84" t="s">
        <v>1598</v>
      </c>
      <c r="Y149" s="84" t="s">
        <v>1599</v>
      </c>
      <c r="Z149" s="131">
        <v>1</v>
      </c>
      <c r="AA149" s="74">
        <v>1</v>
      </c>
      <c r="AB149" s="131">
        <v>1</v>
      </c>
      <c r="AC149" s="131">
        <v>1</v>
      </c>
      <c r="AD149" s="131">
        <v>1</v>
      </c>
      <c r="AE149" s="81"/>
      <c r="AF149" s="81"/>
      <c r="AG149" s="81"/>
      <c r="AH149" s="81"/>
      <c r="AI149" s="406"/>
      <c r="AJ149" s="406">
        <v>1</v>
      </c>
      <c r="AK149" s="77">
        <v>0</v>
      </c>
      <c r="AL149" s="34" t="s">
        <v>1600</v>
      </c>
      <c r="AM149" s="34"/>
      <c r="AN149" s="34" t="s">
        <v>1391</v>
      </c>
      <c r="AO149" s="34"/>
      <c r="AP149" s="170" t="s">
        <v>1601</v>
      </c>
      <c r="AQ149" s="170"/>
      <c r="AR149" s="172" t="s">
        <v>1602</v>
      </c>
      <c r="AS149" s="172" t="s">
        <v>1603</v>
      </c>
      <c r="AT149" s="172"/>
      <c r="AU149" s="173" t="s">
        <v>1347</v>
      </c>
      <c r="AV149" s="138">
        <v>1</v>
      </c>
      <c r="AW149" s="32" t="s">
        <v>307</v>
      </c>
      <c r="AX149" s="131"/>
      <c r="AY149" s="131"/>
      <c r="AZ149" s="138">
        <v>1</v>
      </c>
      <c r="BA149" s="138"/>
      <c r="BB149" s="138"/>
      <c r="BC149" s="138"/>
      <c r="BD149" s="138">
        <v>1</v>
      </c>
      <c r="BE149" s="77"/>
      <c r="BF149" s="133">
        <f t="shared" si="34"/>
        <v>0</v>
      </c>
      <c r="BG149" s="133">
        <f t="shared" si="34"/>
        <v>0</v>
      </c>
      <c r="BH149" s="133"/>
      <c r="BI149" s="445" t="s">
        <v>1604</v>
      </c>
      <c r="BJ149" s="445" t="s">
        <v>74</v>
      </c>
      <c r="BK149" s="174"/>
      <c r="BL149" s="174"/>
      <c r="BM149" s="174"/>
      <c r="BN149" s="174"/>
      <c r="BO149" s="174"/>
      <c r="BP149" s="174"/>
      <c r="BQ149" s="174"/>
      <c r="BR149" s="174"/>
      <c r="BS149" s="77">
        <v>1</v>
      </c>
      <c r="BT149" s="77">
        <v>1</v>
      </c>
      <c r="BU149" s="453"/>
      <c r="BV149" s="325" t="s">
        <v>1350</v>
      </c>
      <c r="BW149" s="41" t="s">
        <v>1595</v>
      </c>
    </row>
    <row r="150" spans="1:75" ht="270.64999999999998" hidden="1" customHeight="1" x14ac:dyDescent="0.35">
      <c r="A150" s="453"/>
      <c r="B150" s="453"/>
      <c r="C150" s="453"/>
      <c r="D150" s="453"/>
      <c r="E150" s="453"/>
      <c r="F150" s="453"/>
      <c r="G150" s="453"/>
      <c r="H150" s="453"/>
      <c r="I150" s="453"/>
      <c r="J150" s="453"/>
      <c r="K150" s="453"/>
      <c r="L150" s="453"/>
      <c r="M150" s="453"/>
      <c r="N150" s="466"/>
      <c r="O150" s="466"/>
      <c r="P150" s="459"/>
      <c r="Q150" s="459"/>
      <c r="R150" s="453"/>
      <c r="S150" s="29" t="s">
        <v>1605</v>
      </c>
      <c r="T150" s="29" t="s">
        <v>1606</v>
      </c>
      <c r="U150" s="29" t="s">
        <v>153</v>
      </c>
      <c r="V150" s="29">
        <v>0</v>
      </c>
      <c r="W150" s="29">
        <v>1</v>
      </c>
      <c r="X150" s="84" t="s">
        <v>1607</v>
      </c>
      <c r="Y150" s="84" t="s">
        <v>1608</v>
      </c>
      <c r="Z150" s="131">
        <v>1</v>
      </c>
      <c r="AA150" s="74">
        <v>1</v>
      </c>
      <c r="AB150" s="131">
        <v>1</v>
      </c>
      <c r="AC150" s="131">
        <v>1</v>
      </c>
      <c r="AD150" s="131">
        <v>1</v>
      </c>
      <c r="AE150" s="81"/>
      <c r="AF150" s="81"/>
      <c r="AG150" s="81"/>
      <c r="AH150" s="81"/>
      <c r="AI150" s="406"/>
      <c r="AJ150" s="406">
        <v>1</v>
      </c>
      <c r="AK150" s="77">
        <v>0</v>
      </c>
      <c r="AL150" s="34" t="s">
        <v>1609</v>
      </c>
      <c r="AM150" s="34"/>
      <c r="AN150" s="34"/>
      <c r="AO150" s="34"/>
      <c r="AP150" s="170" t="s">
        <v>1610</v>
      </c>
      <c r="AQ150" s="361"/>
      <c r="AR150" s="172" t="s">
        <v>1611</v>
      </c>
      <c r="AS150" s="172" t="s">
        <v>1612</v>
      </c>
      <c r="AT150" s="172"/>
      <c r="AU150" s="173" t="s">
        <v>1347</v>
      </c>
      <c r="AV150" s="138">
        <v>1</v>
      </c>
      <c r="AW150" s="32" t="s">
        <v>122</v>
      </c>
      <c r="AX150" s="131"/>
      <c r="AY150" s="131"/>
      <c r="AZ150" s="138"/>
      <c r="BA150" s="138"/>
      <c r="BB150" s="138"/>
      <c r="BC150" s="138"/>
      <c r="BD150" s="138">
        <v>1</v>
      </c>
      <c r="BE150" s="77"/>
      <c r="BF150" s="138">
        <v>1</v>
      </c>
      <c r="BG150" s="30">
        <f t="shared" si="34"/>
        <v>0</v>
      </c>
      <c r="BH150" s="30"/>
      <c r="BI150" s="445" t="s">
        <v>1348</v>
      </c>
      <c r="BJ150" s="445" t="s">
        <v>74</v>
      </c>
      <c r="BK150" s="174"/>
      <c r="BL150" s="174"/>
      <c r="BM150" s="174"/>
      <c r="BN150" s="174"/>
      <c r="BO150" s="174"/>
      <c r="BP150" s="174"/>
      <c r="BQ150" s="174"/>
      <c r="BR150" s="174"/>
      <c r="BS150" s="77">
        <v>1</v>
      </c>
      <c r="BT150" s="77">
        <v>1</v>
      </c>
      <c r="BU150" s="453"/>
      <c r="BV150" s="325" t="s">
        <v>1350</v>
      </c>
      <c r="BW150" s="41" t="s">
        <v>1595</v>
      </c>
    </row>
    <row r="151" spans="1:75" ht="248.5" hidden="1" customHeight="1" x14ac:dyDescent="0.35">
      <c r="A151" s="453"/>
      <c r="B151" s="453"/>
      <c r="C151" s="453"/>
      <c r="D151" s="453"/>
      <c r="E151" s="453"/>
      <c r="F151" s="453"/>
      <c r="G151" s="453"/>
      <c r="H151" s="453"/>
      <c r="I151" s="453"/>
      <c r="J151" s="453"/>
      <c r="K151" s="453"/>
      <c r="L151" s="453"/>
      <c r="M151" s="453"/>
      <c r="N151" s="466"/>
      <c r="O151" s="466"/>
      <c r="P151" s="459"/>
      <c r="Q151" s="459"/>
      <c r="R151" s="453"/>
      <c r="S151" s="29" t="s">
        <v>1613</v>
      </c>
      <c r="T151" s="29" t="s">
        <v>1614</v>
      </c>
      <c r="U151" s="29" t="s">
        <v>153</v>
      </c>
      <c r="V151" s="29">
        <v>0</v>
      </c>
      <c r="W151" s="29">
        <v>1</v>
      </c>
      <c r="X151" s="84" t="s">
        <v>1615</v>
      </c>
      <c r="Y151" s="84" t="s">
        <v>1616</v>
      </c>
      <c r="Z151" s="131">
        <v>1</v>
      </c>
      <c r="AA151" s="74">
        <v>1</v>
      </c>
      <c r="AB151" s="131">
        <v>1</v>
      </c>
      <c r="AC151" s="131">
        <v>1</v>
      </c>
      <c r="AD151" s="131">
        <v>1</v>
      </c>
      <c r="AE151" s="81"/>
      <c r="AF151" s="81"/>
      <c r="AG151" s="81"/>
      <c r="AH151" s="81"/>
      <c r="AI151" s="406"/>
      <c r="AJ151" s="406">
        <v>1</v>
      </c>
      <c r="AK151" s="77">
        <v>0</v>
      </c>
      <c r="AL151" s="34" t="s">
        <v>1617</v>
      </c>
      <c r="AM151" s="34"/>
      <c r="AN151" s="34"/>
      <c r="AO151" s="34"/>
      <c r="AP151" s="170" t="s">
        <v>1618</v>
      </c>
      <c r="AQ151" s="361"/>
      <c r="AR151" s="172" t="s">
        <v>1619</v>
      </c>
      <c r="AS151" s="172" t="s">
        <v>1620</v>
      </c>
      <c r="AT151" s="172"/>
      <c r="AU151" s="173" t="s">
        <v>1347</v>
      </c>
      <c r="AV151" s="138">
        <v>1</v>
      </c>
      <c r="AW151" s="32" t="s">
        <v>92</v>
      </c>
      <c r="AX151" s="131">
        <v>1</v>
      </c>
      <c r="AY151" s="131">
        <v>1</v>
      </c>
      <c r="AZ151" s="138">
        <v>1</v>
      </c>
      <c r="BA151" s="138"/>
      <c r="BB151" s="138">
        <v>1</v>
      </c>
      <c r="BC151" s="138"/>
      <c r="BD151" s="138">
        <v>1</v>
      </c>
      <c r="BE151" s="77"/>
      <c r="BF151" s="133">
        <f t="shared" si="34"/>
        <v>1</v>
      </c>
      <c r="BG151" s="133">
        <f t="shared" si="34"/>
        <v>1</v>
      </c>
      <c r="BH151" s="133"/>
      <c r="BI151" s="445" t="s">
        <v>1621</v>
      </c>
      <c r="BJ151" s="445" t="s">
        <v>74</v>
      </c>
      <c r="BK151" s="174"/>
      <c r="BL151" s="174"/>
      <c r="BM151" s="174"/>
      <c r="BN151" s="174"/>
      <c r="BO151" s="174"/>
      <c r="BP151" s="174"/>
      <c r="BQ151" s="174"/>
      <c r="BR151" s="174"/>
      <c r="BS151" s="77">
        <v>1</v>
      </c>
      <c r="BT151" s="77">
        <v>1</v>
      </c>
      <c r="BU151" s="453"/>
      <c r="BV151" s="325" t="s">
        <v>1350</v>
      </c>
      <c r="BW151" s="41" t="s">
        <v>1595</v>
      </c>
    </row>
    <row r="152" spans="1:75" ht="81.650000000000006" hidden="1" customHeight="1" x14ac:dyDescent="0.35">
      <c r="A152" s="453"/>
      <c r="B152" s="453"/>
      <c r="C152" s="453"/>
      <c r="D152" s="453"/>
      <c r="E152" s="453"/>
      <c r="F152" s="453"/>
      <c r="G152" s="453"/>
      <c r="H152" s="453"/>
      <c r="I152" s="453"/>
      <c r="J152" s="453"/>
      <c r="K152" s="453"/>
      <c r="L152" s="453"/>
      <c r="M152" s="453"/>
      <c r="N152" s="466"/>
      <c r="O152" s="466"/>
      <c r="P152" s="459"/>
      <c r="Q152" s="459"/>
      <c r="R152" s="453"/>
      <c r="S152" s="461" t="s">
        <v>1622</v>
      </c>
      <c r="T152" s="29" t="s">
        <v>1623</v>
      </c>
      <c r="U152" s="29" t="s">
        <v>111</v>
      </c>
      <c r="V152" s="77">
        <v>0.94</v>
      </c>
      <c r="W152" s="138">
        <v>0.98</v>
      </c>
      <c r="X152" s="167" t="s">
        <v>1624</v>
      </c>
      <c r="Y152" s="167" t="s">
        <v>1625</v>
      </c>
      <c r="Z152" s="131">
        <v>0.95</v>
      </c>
      <c r="AA152" s="74">
        <v>0.99</v>
      </c>
      <c r="AB152" s="131">
        <v>0.96</v>
      </c>
      <c r="AC152" s="131">
        <v>0.96</v>
      </c>
      <c r="AD152" s="131">
        <v>0.97</v>
      </c>
      <c r="AE152" s="78"/>
      <c r="AF152" s="78"/>
      <c r="AG152" s="78"/>
      <c r="AH152" s="75"/>
      <c r="AI152" s="75"/>
      <c r="AJ152" s="75">
        <v>0.96779999999999999</v>
      </c>
      <c r="AK152" s="97"/>
      <c r="AL152" s="34" t="s">
        <v>1626</v>
      </c>
      <c r="AM152" s="172"/>
      <c r="AN152" s="172" t="s">
        <v>1627</v>
      </c>
      <c r="AO152" s="172"/>
      <c r="AP152" s="172" t="s">
        <v>1628</v>
      </c>
      <c r="AQ152" s="172"/>
      <c r="AR152" s="172"/>
      <c r="AS152" s="172" t="s">
        <v>1629</v>
      </c>
      <c r="AT152" s="172" t="s">
        <v>1630</v>
      </c>
      <c r="AU152" s="172"/>
      <c r="AV152" s="138">
        <v>0.98</v>
      </c>
      <c r="AW152" s="32" t="s">
        <v>92</v>
      </c>
      <c r="AX152" s="426">
        <v>0.16250000000000001</v>
      </c>
      <c r="AY152" s="426">
        <v>0.16159999999999999</v>
      </c>
      <c r="AZ152" s="370">
        <v>0.27250000000000002</v>
      </c>
      <c r="BA152" s="138"/>
      <c r="BB152" s="370">
        <v>0.27250000000000002</v>
      </c>
      <c r="BC152" s="138"/>
      <c r="BD152" s="370">
        <v>0.27250000000000002</v>
      </c>
      <c r="BE152" s="77"/>
      <c r="BF152" s="42">
        <f t="shared" ref="BF152:BG156" si="35">AX152+AZ152+BB152+BD152</f>
        <v>0.98</v>
      </c>
      <c r="BG152" s="42">
        <f>AY152+BA152+BC152+BE152</f>
        <v>0.16159999999999999</v>
      </c>
      <c r="BH152" s="42"/>
      <c r="BI152" s="78" t="s">
        <v>1631</v>
      </c>
      <c r="BJ152" s="78" t="s">
        <v>74</v>
      </c>
      <c r="BK152" s="77"/>
      <c r="BL152" s="77"/>
      <c r="BM152" s="77"/>
      <c r="BN152" s="77"/>
      <c r="BO152" s="77"/>
      <c r="BP152" s="77"/>
      <c r="BQ152" s="77"/>
      <c r="BR152" s="77"/>
      <c r="BS152" s="133">
        <f>BF152</f>
        <v>0.98</v>
      </c>
      <c r="BT152" s="30">
        <f>BG152</f>
        <v>0.16159999999999999</v>
      </c>
      <c r="BU152" s="453"/>
      <c r="BV152" s="232" t="s">
        <v>1632</v>
      </c>
      <c r="BW152" s="41" t="s">
        <v>1595</v>
      </c>
    </row>
    <row r="153" spans="1:75" ht="79.400000000000006" hidden="1" customHeight="1" x14ac:dyDescent="0.35">
      <c r="A153" s="454"/>
      <c r="B153" s="454"/>
      <c r="C153" s="454"/>
      <c r="D153" s="454"/>
      <c r="E153" s="454"/>
      <c r="F153" s="454"/>
      <c r="G153" s="454"/>
      <c r="H153" s="454"/>
      <c r="I153" s="454"/>
      <c r="J153" s="454"/>
      <c r="K153" s="454"/>
      <c r="L153" s="454"/>
      <c r="M153" s="454"/>
      <c r="N153" s="462"/>
      <c r="O153" s="462"/>
      <c r="P153" s="460"/>
      <c r="Q153" s="460"/>
      <c r="R153" s="462"/>
      <c r="S153" s="462"/>
      <c r="T153" s="64" t="s">
        <v>1633</v>
      </c>
      <c r="U153" s="64" t="s">
        <v>79</v>
      </c>
      <c r="V153" s="64">
        <v>0</v>
      </c>
      <c r="W153" s="64">
        <v>0.3</v>
      </c>
      <c r="X153" s="64" t="s">
        <v>1634</v>
      </c>
      <c r="Y153" s="64" t="s">
        <v>1635</v>
      </c>
      <c r="Z153" s="131">
        <v>0.3</v>
      </c>
      <c r="AA153" s="74">
        <v>0.3</v>
      </c>
      <c r="AB153" s="131">
        <v>0.7</v>
      </c>
      <c r="AC153" s="131">
        <v>0.7</v>
      </c>
      <c r="AD153" s="32"/>
      <c r="AE153" s="32"/>
      <c r="AF153" s="32"/>
      <c r="AG153" s="32"/>
      <c r="AH153" s="32"/>
      <c r="AI153" s="32"/>
      <c r="AJ153" s="32" t="s">
        <v>1636</v>
      </c>
      <c r="AK153" s="32" t="s">
        <v>1636</v>
      </c>
      <c r="AL153" s="78" t="s">
        <v>1425</v>
      </c>
      <c r="AM153" s="78" t="s">
        <v>1425</v>
      </c>
      <c r="AN153" s="78" t="s">
        <v>1425</v>
      </c>
      <c r="AO153" s="78" t="s">
        <v>1425</v>
      </c>
      <c r="AP153" s="78" t="s">
        <v>1425</v>
      </c>
      <c r="AQ153" s="78" t="s">
        <v>1425</v>
      </c>
      <c r="AR153" s="353" t="s">
        <v>1425</v>
      </c>
      <c r="AS153" s="353"/>
      <c r="AT153" s="353" t="s">
        <v>1425</v>
      </c>
      <c r="AU153" s="353"/>
      <c r="AV153" s="32"/>
      <c r="AW153" s="32" t="s">
        <v>1636</v>
      </c>
      <c r="AX153" s="32" t="s">
        <v>1637</v>
      </c>
      <c r="AY153" s="32" t="s">
        <v>1637</v>
      </c>
      <c r="AZ153" s="32" t="s">
        <v>1637</v>
      </c>
      <c r="BA153" s="32" t="s">
        <v>1637</v>
      </c>
      <c r="BB153" s="32" t="s">
        <v>1637</v>
      </c>
      <c r="BC153" s="32" t="s">
        <v>1637</v>
      </c>
      <c r="BD153" s="32" t="s">
        <v>1637</v>
      </c>
      <c r="BE153" s="32" t="s">
        <v>1637</v>
      </c>
      <c r="BF153" s="32" t="s">
        <v>1637</v>
      </c>
      <c r="BG153" s="32" t="s">
        <v>1637</v>
      </c>
      <c r="BH153" s="32"/>
      <c r="BI153" s="32" t="s">
        <v>1637</v>
      </c>
      <c r="BJ153" s="78"/>
      <c r="BK153" s="78"/>
      <c r="BL153" s="78"/>
      <c r="BM153" s="78"/>
      <c r="BN153" s="78"/>
      <c r="BO153" s="78"/>
      <c r="BP153" s="78"/>
      <c r="BQ153" s="78"/>
      <c r="BR153" s="78"/>
      <c r="BS153" s="78">
        <v>1</v>
      </c>
      <c r="BT153" s="78">
        <v>1</v>
      </c>
      <c r="BU153" s="453"/>
      <c r="BV153" s="232" t="s">
        <v>1632</v>
      </c>
      <c r="BW153" s="41" t="s">
        <v>1595</v>
      </c>
    </row>
    <row r="154" spans="1:75" ht="103.4" hidden="1" customHeight="1" x14ac:dyDescent="0.35">
      <c r="A154" s="452" t="s">
        <v>1100</v>
      </c>
      <c r="B154" s="452" t="s">
        <v>1101</v>
      </c>
      <c r="C154" s="452" t="s">
        <v>1102</v>
      </c>
      <c r="D154" s="452" t="s">
        <v>1580</v>
      </c>
      <c r="E154" s="452" t="s">
        <v>1638</v>
      </c>
      <c r="F154" s="452" t="s">
        <v>1639</v>
      </c>
      <c r="G154" s="452" t="s">
        <v>1640</v>
      </c>
      <c r="H154" s="455" t="s">
        <v>74</v>
      </c>
      <c r="I154" s="455" t="s">
        <v>1641</v>
      </c>
      <c r="J154" s="456">
        <v>970702400</v>
      </c>
      <c r="K154" s="457">
        <v>927785732.66999996</v>
      </c>
      <c r="L154" s="468">
        <v>14971746119</v>
      </c>
      <c r="M154" s="468">
        <v>14923409285</v>
      </c>
      <c r="N154" s="456">
        <v>1490195583</v>
      </c>
      <c r="O154" s="456">
        <v>1490195583</v>
      </c>
      <c r="P154" s="469">
        <v>6017661079</v>
      </c>
      <c r="Q154" s="469">
        <v>167242041</v>
      </c>
      <c r="R154" s="467" t="s">
        <v>1642</v>
      </c>
      <c r="S154" s="371" t="s">
        <v>1643</v>
      </c>
      <c r="T154" s="29" t="s">
        <v>1644</v>
      </c>
      <c r="U154" s="29" t="s">
        <v>79</v>
      </c>
      <c r="V154" s="29">
        <v>0</v>
      </c>
      <c r="W154" s="29">
        <v>0.25</v>
      </c>
      <c r="X154" s="84" t="s">
        <v>1645</v>
      </c>
      <c r="Y154" s="84" t="s">
        <v>1646</v>
      </c>
      <c r="Z154" s="372">
        <v>0.25</v>
      </c>
      <c r="AA154" s="74">
        <v>0.25</v>
      </c>
      <c r="AB154" s="372">
        <v>0.25</v>
      </c>
      <c r="AC154" s="372">
        <v>0.25</v>
      </c>
      <c r="AD154" s="412">
        <v>0.25</v>
      </c>
      <c r="AE154" s="413"/>
      <c r="AF154" s="259"/>
      <c r="AG154" s="259"/>
      <c r="AH154" s="259"/>
      <c r="AI154" s="406"/>
      <c r="AJ154" s="406">
        <v>0.25</v>
      </c>
      <c r="AK154" s="29">
        <v>0</v>
      </c>
      <c r="AL154" s="373" t="s">
        <v>1647</v>
      </c>
      <c r="AM154" s="34" t="s">
        <v>74</v>
      </c>
      <c r="AN154" s="34" t="s">
        <v>1648</v>
      </c>
      <c r="AO154" s="34" t="s">
        <v>1649</v>
      </c>
      <c r="AP154" s="374" t="s">
        <v>1650</v>
      </c>
      <c r="AQ154" s="374"/>
      <c r="AR154" s="375" t="s">
        <v>1651</v>
      </c>
      <c r="AS154" s="375" t="s">
        <v>1649</v>
      </c>
      <c r="AT154" s="375" t="s">
        <v>1649</v>
      </c>
      <c r="AU154" s="216" t="s">
        <v>1652</v>
      </c>
      <c r="AV154" s="376">
        <v>0.25</v>
      </c>
      <c r="AW154" s="32" t="s">
        <v>92</v>
      </c>
      <c r="AX154" s="427">
        <v>0.06</v>
      </c>
      <c r="AY154" s="427">
        <v>0.06</v>
      </c>
      <c r="AZ154" s="377">
        <v>0.06</v>
      </c>
      <c r="BA154" s="377"/>
      <c r="BB154" s="377">
        <v>0.06</v>
      </c>
      <c r="BC154" s="377"/>
      <c r="BD154" s="377">
        <v>7.0000000000000007E-2</v>
      </c>
      <c r="BE154" s="29"/>
      <c r="BF154" s="30">
        <f t="shared" si="35"/>
        <v>0.25</v>
      </c>
      <c r="BG154" s="30">
        <f t="shared" si="35"/>
        <v>0.06</v>
      </c>
      <c r="BH154" s="30"/>
      <c r="BI154" s="449" t="s">
        <v>1653</v>
      </c>
      <c r="BJ154" s="450" t="s">
        <v>157</v>
      </c>
      <c r="BK154" s="219"/>
      <c r="BL154" s="219"/>
      <c r="BM154" s="219"/>
      <c r="BN154" s="219"/>
      <c r="BO154" s="219"/>
      <c r="BP154" s="219"/>
      <c r="BQ154" s="219"/>
      <c r="BR154" s="218" t="s">
        <v>1654</v>
      </c>
      <c r="BS154" s="30">
        <f>+_xlfn.IFS(U154="Acumulado",Z154+AB154+AD154+AV154,U154="Capacidad",AV154,U154="Flujo",AV154,U154="Reducción",AV154,U154="Stock",AV154)</f>
        <v>1</v>
      </c>
      <c r="BT154" s="133">
        <f>AA154+AC154+AJ154+BG154</f>
        <v>0.81</v>
      </c>
      <c r="BU154" s="453"/>
      <c r="BV154" s="232" t="s">
        <v>1655</v>
      </c>
      <c r="BW154" s="224" t="s">
        <v>1656</v>
      </c>
    </row>
    <row r="155" spans="1:75" ht="60.75" hidden="1" customHeight="1" x14ac:dyDescent="0.35">
      <c r="A155" s="454"/>
      <c r="B155" s="454"/>
      <c r="C155" s="454"/>
      <c r="D155" s="453"/>
      <c r="E155" s="453"/>
      <c r="F155" s="453"/>
      <c r="G155" s="453"/>
      <c r="H155" s="454"/>
      <c r="I155" s="454"/>
      <c r="J155" s="453"/>
      <c r="K155" s="453"/>
      <c r="L155" s="453"/>
      <c r="M155" s="453"/>
      <c r="N155" s="466"/>
      <c r="O155" s="466"/>
      <c r="P155" s="470"/>
      <c r="Q155" s="470"/>
      <c r="R155" s="466"/>
      <c r="S155" s="378" t="s">
        <v>1657</v>
      </c>
      <c r="T155" s="26" t="s">
        <v>1658</v>
      </c>
      <c r="U155" s="64" t="s">
        <v>79</v>
      </c>
      <c r="V155" s="32">
        <v>0</v>
      </c>
      <c r="W155" s="32">
        <v>1</v>
      </c>
      <c r="X155" s="32" t="s">
        <v>220</v>
      </c>
      <c r="Y155" s="32" t="s">
        <v>220</v>
      </c>
      <c r="Z155" s="100">
        <v>1</v>
      </c>
      <c r="AA155" s="33">
        <v>1</v>
      </c>
      <c r="AB155" s="32">
        <v>0</v>
      </c>
      <c r="AC155" s="32">
        <v>0</v>
      </c>
      <c r="AD155" s="379">
        <v>1</v>
      </c>
      <c r="AE155" s="380"/>
      <c r="AF155" s="380"/>
      <c r="AG155" s="380"/>
      <c r="AH155" s="380"/>
      <c r="AI155" s="380"/>
      <c r="AJ155" s="32">
        <v>1</v>
      </c>
      <c r="AK155" s="32">
        <v>0</v>
      </c>
      <c r="AL155" s="381" t="s">
        <v>1659</v>
      </c>
      <c r="AM155" s="32" t="s">
        <v>74</v>
      </c>
      <c r="AN155" s="32" t="s">
        <v>1660</v>
      </c>
      <c r="AO155" s="32" t="s">
        <v>1649</v>
      </c>
      <c r="AP155" s="382" t="s">
        <v>1661</v>
      </c>
      <c r="AQ155" s="382"/>
      <c r="AR155" s="383" t="s">
        <v>1662</v>
      </c>
      <c r="AS155" s="383" t="s">
        <v>1649</v>
      </c>
      <c r="AT155" s="383" t="s">
        <v>1649</v>
      </c>
      <c r="AU155" s="384" t="s">
        <v>1663</v>
      </c>
      <c r="AV155" s="32"/>
      <c r="AW155" s="32" t="s">
        <v>225</v>
      </c>
      <c r="AX155" s="32" t="s">
        <v>225</v>
      </c>
      <c r="AY155" s="32" t="s">
        <v>1637</v>
      </c>
      <c r="AZ155" s="32" t="s">
        <v>1637</v>
      </c>
      <c r="BA155" s="32" t="s">
        <v>1637</v>
      </c>
      <c r="BB155" s="32" t="s">
        <v>1637</v>
      </c>
      <c r="BC155" s="32" t="s">
        <v>1637</v>
      </c>
      <c r="BD155" s="32" t="s">
        <v>1637</v>
      </c>
      <c r="BE155" s="32" t="s">
        <v>1637</v>
      </c>
      <c r="BF155" s="32" t="s">
        <v>1637</v>
      </c>
      <c r="BG155" s="32" t="s">
        <v>1637</v>
      </c>
      <c r="BH155" s="32"/>
      <c r="BI155" s="32" t="s">
        <v>1637</v>
      </c>
      <c r="BJ155" s="385"/>
      <c r="BK155" s="385"/>
      <c r="BL155" s="385"/>
      <c r="BM155" s="385"/>
      <c r="BN155" s="385"/>
      <c r="BO155" s="385"/>
      <c r="BP155" s="385"/>
      <c r="BQ155" s="385"/>
      <c r="BR155" s="385"/>
      <c r="BS155" s="32">
        <v>2</v>
      </c>
      <c r="BT155" s="32">
        <v>2</v>
      </c>
      <c r="BU155" s="453"/>
      <c r="BV155" s="232" t="s">
        <v>1655</v>
      </c>
      <c r="BW155" s="224" t="s">
        <v>1656</v>
      </c>
    </row>
    <row r="156" spans="1:75" ht="81.650000000000006" hidden="1" customHeight="1" x14ac:dyDescent="0.35">
      <c r="A156" s="53"/>
      <c r="B156" s="53"/>
      <c r="C156" s="53"/>
      <c r="D156" s="454"/>
      <c r="E156" s="454"/>
      <c r="F156" s="454"/>
      <c r="G156" s="454"/>
      <c r="H156" s="386" t="s">
        <v>74</v>
      </c>
      <c r="I156" s="386"/>
      <c r="J156" s="454"/>
      <c r="K156" s="454"/>
      <c r="L156" s="454"/>
      <c r="M156" s="454"/>
      <c r="N156" s="462"/>
      <c r="O156" s="462"/>
      <c r="P156" s="471"/>
      <c r="Q156" s="471"/>
      <c r="R156" s="454"/>
      <c r="S156" s="387" t="s">
        <v>1664</v>
      </c>
      <c r="T156" s="388" t="s">
        <v>1664</v>
      </c>
      <c r="U156" s="54" t="s">
        <v>79</v>
      </c>
      <c r="V156" s="248">
        <v>0</v>
      </c>
      <c r="W156" s="248">
        <v>1</v>
      </c>
      <c r="X156" s="389" t="s">
        <v>1665</v>
      </c>
      <c r="Y156" s="389" t="s">
        <v>1666</v>
      </c>
      <c r="Z156" s="390"/>
      <c r="AA156" s="391"/>
      <c r="AB156" s="392">
        <v>1</v>
      </c>
      <c r="AC156" s="392">
        <v>1</v>
      </c>
      <c r="AD156" s="392"/>
      <c r="AE156" s="414"/>
      <c r="AF156" s="414"/>
      <c r="AG156" s="414"/>
      <c r="AH156" s="415"/>
      <c r="AI156" s="414"/>
      <c r="AJ156" s="392"/>
      <c r="AK156" s="393"/>
      <c r="AL156" s="394"/>
      <c r="AM156" s="394"/>
      <c r="AN156" s="394"/>
      <c r="AO156" s="394"/>
      <c r="AP156" s="394"/>
      <c r="AQ156" s="394"/>
      <c r="AR156" s="395"/>
      <c r="AS156" s="395"/>
      <c r="AT156" s="395"/>
      <c r="AU156" s="395"/>
      <c r="AV156" s="248">
        <v>1</v>
      </c>
      <c r="AW156" s="32" t="s">
        <v>92</v>
      </c>
      <c r="AX156" s="414">
        <v>0.25</v>
      </c>
      <c r="AY156" s="414">
        <v>0.25</v>
      </c>
      <c r="AZ156" s="396">
        <v>0.25</v>
      </c>
      <c r="BA156" s="396"/>
      <c r="BB156" s="396">
        <v>0.25</v>
      </c>
      <c r="BC156" s="396"/>
      <c r="BD156" s="396">
        <v>0.25</v>
      </c>
      <c r="BE156" s="396"/>
      <c r="BF156" s="30">
        <f t="shared" si="35"/>
        <v>1</v>
      </c>
      <c r="BG156" s="45">
        <f t="shared" si="35"/>
        <v>0.25</v>
      </c>
      <c r="BH156" s="45"/>
      <c r="BI156" s="449" t="s">
        <v>1667</v>
      </c>
      <c r="BJ156" s="450" t="s">
        <v>157</v>
      </c>
      <c r="BK156" s="43"/>
      <c r="BL156" s="43"/>
      <c r="BM156" s="43"/>
      <c r="BN156" s="43"/>
      <c r="BO156" s="43"/>
      <c r="BP156" s="43"/>
      <c r="BQ156" s="43"/>
      <c r="BR156" s="218" t="s">
        <v>1654</v>
      </c>
      <c r="BS156" s="248">
        <v>2</v>
      </c>
      <c r="BT156" s="45">
        <f>BG156</f>
        <v>0.25</v>
      </c>
      <c r="BU156" s="454"/>
      <c r="BV156" s="397" t="s">
        <v>1668</v>
      </c>
      <c r="BW156" s="224" t="s">
        <v>1656</v>
      </c>
    </row>
    <row r="157" spans="1:75" ht="405" hidden="1" customHeight="1" x14ac:dyDescent="0.35">
      <c r="A157" s="24" t="s">
        <v>1100</v>
      </c>
      <c r="B157" s="24" t="s">
        <v>1101</v>
      </c>
      <c r="C157" s="24" t="s">
        <v>1102</v>
      </c>
      <c r="D157" s="24" t="s">
        <v>1580</v>
      </c>
      <c r="E157" s="24" t="s">
        <v>1669</v>
      </c>
      <c r="F157" s="24" t="s">
        <v>1670</v>
      </c>
      <c r="G157" s="24" t="s">
        <v>1671</v>
      </c>
      <c r="H157" s="24" t="s">
        <v>74</v>
      </c>
      <c r="I157" s="24" t="s">
        <v>1672</v>
      </c>
      <c r="J157" s="26">
        <v>1377233907</v>
      </c>
      <c r="K157" s="27">
        <v>1326789472.3299999</v>
      </c>
      <c r="L157" s="28">
        <v>2387932300</v>
      </c>
      <c r="M157" s="398">
        <v>1225671916</v>
      </c>
      <c r="N157" s="399">
        <v>1681516873</v>
      </c>
      <c r="O157" s="26">
        <v>1676307470</v>
      </c>
      <c r="P157" s="46">
        <v>1644494960</v>
      </c>
      <c r="Q157" s="46">
        <v>140517685</v>
      </c>
      <c r="R157" s="29" t="s">
        <v>1108</v>
      </c>
      <c r="S157" s="29" t="s">
        <v>1673</v>
      </c>
      <c r="T157" s="320" t="s">
        <v>1674</v>
      </c>
      <c r="U157" s="29" t="s">
        <v>153</v>
      </c>
      <c r="V157" s="138">
        <v>1</v>
      </c>
      <c r="W157" s="138">
        <v>1</v>
      </c>
      <c r="X157" s="167" t="s">
        <v>1673</v>
      </c>
      <c r="Y157" s="167" t="s">
        <v>1675</v>
      </c>
      <c r="Z157" s="131">
        <v>1</v>
      </c>
      <c r="AA157" s="74">
        <v>1</v>
      </c>
      <c r="AB157" s="131">
        <v>1</v>
      </c>
      <c r="AC157" s="400">
        <v>1.0003</v>
      </c>
      <c r="AD157" s="400">
        <v>1</v>
      </c>
      <c r="AE157" s="418"/>
      <c r="AF157" s="418"/>
      <c r="AG157" s="81"/>
      <c r="AH157" s="81"/>
      <c r="AI157" s="406"/>
      <c r="AJ157" s="78">
        <v>1</v>
      </c>
      <c r="AK157" s="77">
        <v>0</v>
      </c>
      <c r="AL157" s="34" t="s">
        <v>1676</v>
      </c>
      <c r="AM157" s="34" t="s">
        <v>1677</v>
      </c>
      <c r="AN157" s="34" t="s">
        <v>1678</v>
      </c>
      <c r="AO157" s="34" t="s">
        <v>1679</v>
      </c>
      <c r="AP157" s="170" t="s">
        <v>1680</v>
      </c>
      <c r="AQ157" s="170" t="s">
        <v>1681</v>
      </c>
      <c r="AR157" s="172" t="s">
        <v>1682</v>
      </c>
      <c r="AS157" s="172" t="s">
        <v>1683</v>
      </c>
      <c r="AT157" s="172" t="s">
        <v>1684</v>
      </c>
      <c r="AU157" s="173" t="s">
        <v>1685</v>
      </c>
      <c r="AV157" s="138">
        <v>1</v>
      </c>
      <c r="AW157" s="32" t="s">
        <v>307</v>
      </c>
      <c r="AX157" s="131"/>
      <c r="AY157" s="131"/>
      <c r="AZ157" s="138">
        <v>1</v>
      </c>
      <c r="BA157" s="138"/>
      <c r="BB157" s="138"/>
      <c r="BC157" s="138"/>
      <c r="BD157" s="138">
        <v>1</v>
      </c>
      <c r="BE157" s="77"/>
      <c r="BF157" s="133">
        <f>BD157</f>
        <v>1</v>
      </c>
      <c r="BG157" s="30">
        <f>AY157</f>
        <v>0</v>
      </c>
      <c r="BH157" s="30"/>
      <c r="BI157" s="451" t="s">
        <v>1008</v>
      </c>
      <c r="BJ157" s="451" t="s">
        <v>74</v>
      </c>
      <c r="BK157" s="174"/>
      <c r="BL157" s="174"/>
      <c r="BM157" s="174"/>
      <c r="BN157" s="174"/>
      <c r="BO157" s="174"/>
      <c r="BP157" s="174"/>
      <c r="BQ157" s="174"/>
      <c r="BR157" s="174"/>
      <c r="BS157" s="77">
        <v>1</v>
      </c>
      <c r="BT157" s="77">
        <v>1.0003</v>
      </c>
      <c r="BU157" s="29" t="s">
        <v>1686</v>
      </c>
      <c r="BV157" s="401" t="s">
        <v>1686</v>
      </c>
      <c r="BW157" s="224" t="s">
        <v>1687</v>
      </c>
    </row>
    <row r="158" spans="1:75" x14ac:dyDescent="0.35">
      <c r="R158" s="402"/>
      <c r="S158" s="402"/>
      <c r="T158" s="402"/>
      <c r="BH158" s="582">
        <f>BH68/5</f>
        <v>0.96430446194225716</v>
      </c>
    </row>
    <row r="159" spans="1:75" x14ac:dyDescent="0.35">
      <c r="AG159" s="403"/>
      <c r="AH159" s="403"/>
    </row>
    <row r="160" spans="1:75" x14ac:dyDescent="0.35">
      <c r="AG160" s="403"/>
      <c r="AH160" s="403"/>
    </row>
    <row r="161" spans="31:52" x14ac:dyDescent="0.35">
      <c r="AE161" s="404"/>
      <c r="AF161" s="404"/>
      <c r="AI161" s="14"/>
      <c r="AZ161" s="405"/>
    </row>
    <row r="162" spans="31:52" x14ac:dyDescent="0.35">
      <c r="AE162" s="14"/>
      <c r="AF162" s="14"/>
    </row>
  </sheetData>
  <autoFilter ref="A8:BW157" xr:uid="{B6155B86-CB47-4526-A46A-F0B169D8A35D}">
    <filterColumn colId="73">
      <filters>
        <filter val="Corporación Agencia Nacional Digital"/>
      </filters>
    </filterColumn>
  </autoFilter>
  <mergeCells count="588">
    <mergeCell ref="C9:C11"/>
    <mergeCell ref="D9:D11"/>
    <mergeCell ref="E9:E11"/>
    <mergeCell ref="F9:F11"/>
    <mergeCell ref="S9:S10"/>
    <mergeCell ref="BU9:BU11"/>
    <mergeCell ref="A12:A14"/>
    <mergeCell ref="B12:B14"/>
    <mergeCell ref="C12:C14"/>
    <mergeCell ref="D12:D14"/>
    <mergeCell ref="E12:E14"/>
    <mergeCell ref="F12:F14"/>
    <mergeCell ref="G12:G14"/>
    <mergeCell ref="H12:H14"/>
    <mergeCell ref="M9:M11"/>
    <mergeCell ref="N9:N11"/>
    <mergeCell ref="O9:O11"/>
    <mergeCell ref="P9:P11"/>
    <mergeCell ref="Q9:Q11"/>
    <mergeCell ref="R9:R11"/>
    <mergeCell ref="G9:G11"/>
    <mergeCell ref="H9:H11"/>
    <mergeCell ref="I9:I11"/>
    <mergeCell ref="J9:J11"/>
    <mergeCell ref="K9:K11"/>
    <mergeCell ref="L9:L11"/>
    <mergeCell ref="A9:A11"/>
    <mergeCell ref="B9:B11"/>
    <mergeCell ref="R12:R14"/>
    <mergeCell ref="S12:S14"/>
    <mergeCell ref="BU12:BU20"/>
    <mergeCell ref="S15:S16"/>
    <mergeCell ref="S18:S19"/>
    <mergeCell ref="I12:I14"/>
    <mergeCell ref="J12:J14"/>
    <mergeCell ref="K12:K14"/>
    <mergeCell ref="L12:L14"/>
    <mergeCell ref="M12:M14"/>
    <mergeCell ref="N12:N14"/>
    <mergeCell ref="A15:A16"/>
    <mergeCell ref="B15:B16"/>
    <mergeCell ref="C15:C16"/>
    <mergeCell ref="D15:D16"/>
    <mergeCell ref="E15:E16"/>
    <mergeCell ref="F15:F16"/>
    <mergeCell ref="O12:O14"/>
    <mergeCell ref="P12:P14"/>
    <mergeCell ref="Q12:Q14"/>
    <mergeCell ref="P15:P16"/>
    <mergeCell ref="Q15:Q16"/>
    <mergeCell ref="R15:R16"/>
    <mergeCell ref="G15:G16"/>
    <mergeCell ref="H15:H16"/>
    <mergeCell ref="I15:I16"/>
    <mergeCell ref="J15:J16"/>
    <mergeCell ref="K15:K16"/>
    <mergeCell ref="L15:L16"/>
    <mergeCell ref="A17:A19"/>
    <mergeCell ref="B17:B19"/>
    <mergeCell ref="C17:C19"/>
    <mergeCell ref="D17:D19"/>
    <mergeCell ref="E17:E19"/>
    <mergeCell ref="F17:F19"/>
    <mergeCell ref="M15:M16"/>
    <mergeCell ref="N15:N16"/>
    <mergeCell ref="O15:O16"/>
    <mergeCell ref="M17:M19"/>
    <mergeCell ref="N17:N19"/>
    <mergeCell ref="O17:O19"/>
    <mergeCell ref="P17:P19"/>
    <mergeCell ref="Q17:Q19"/>
    <mergeCell ref="R17:R19"/>
    <mergeCell ref="G17:G19"/>
    <mergeCell ref="H17:H19"/>
    <mergeCell ref="I17:I19"/>
    <mergeCell ref="J17:J19"/>
    <mergeCell ref="K17:K19"/>
    <mergeCell ref="L17:L19"/>
    <mergeCell ref="I21:I25"/>
    <mergeCell ref="J21:J25"/>
    <mergeCell ref="K21:K25"/>
    <mergeCell ref="L21:L25"/>
    <mergeCell ref="A21:A25"/>
    <mergeCell ref="B21:B25"/>
    <mergeCell ref="C21:C25"/>
    <mergeCell ref="D21:D25"/>
    <mergeCell ref="E21:E25"/>
    <mergeCell ref="F21:F25"/>
    <mergeCell ref="S52:S55"/>
    <mergeCell ref="BU52:BU55"/>
    <mergeCell ref="N52:N55"/>
    <mergeCell ref="O52:O55"/>
    <mergeCell ref="P52:P55"/>
    <mergeCell ref="Q52:Q55"/>
    <mergeCell ref="BU21:BU25"/>
    <mergeCell ref="A26:A51"/>
    <mergeCell ref="B26:B51"/>
    <mergeCell ref="C26:C51"/>
    <mergeCell ref="D26:D51"/>
    <mergeCell ref="E26:E51"/>
    <mergeCell ref="F26:F51"/>
    <mergeCell ref="G26:G51"/>
    <mergeCell ref="H26:H51"/>
    <mergeCell ref="I26:I51"/>
    <mergeCell ref="M21:M25"/>
    <mergeCell ref="N21:N25"/>
    <mergeCell ref="O21:O25"/>
    <mergeCell ref="P21:P25"/>
    <mergeCell ref="Q21:Q25"/>
    <mergeCell ref="R21:R25"/>
    <mergeCell ref="G21:G25"/>
    <mergeCell ref="H21:H25"/>
    <mergeCell ref="P26:P51"/>
    <mergeCell ref="Q26:Q51"/>
    <mergeCell ref="R26:R51"/>
    <mergeCell ref="S26:S30"/>
    <mergeCell ref="BU26:BU51"/>
    <mergeCell ref="S31:S35"/>
    <mergeCell ref="S36:S43"/>
    <mergeCell ref="S44:S50"/>
    <mergeCell ref="J26:J51"/>
    <mergeCell ref="K26:K51"/>
    <mergeCell ref="L26:L51"/>
    <mergeCell ref="M26:M51"/>
    <mergeCell ref="N26:N51"/>
    <mergeCell ref="O26:O51"/>
    <mergeCell ref="B56:B59"/>
    <mergeCell ref="C56:C59"/>
    <mergeCell ref="D56:D59"/>
    <mergeCell ref="E56:E59"/>
    <mergeCell ref="F56:F59"/>
    <mergeCell ref="G56:G59"/>
    <mergeCell ref="H56:H59"/>
    <mergeCell ref="M52:M55"/>
    <mergeCell ref="C52:C55"/>
    <mergeCell ref="D52:D55"/>
    <mergeCell ref="E52:E55"/>
    <mergeCell ref="F52:F55"/>
    <mergeCell ref="R52:R55"/>
    <mergeCell ref="G52:G55"/>
    <mergeCell ref="H52:H55"/>
    <mergeCell ref="I52:I55"/>
    <mergeCell ref="J52:J55"/>
    <mergeCell ref="K52:K55"/>
    <mergeCell ref="L52:L55"/>
    <mergeCell ref="A52:A55"/>
    <mergeCell ref="B52:B55"/>
    <mergeCell ref="O56:O59"/>
    <mergeCell ref="P56:P59"/>
    <mergeCell ref="Q56:Q59"/>
    <mergeCell ref="R56:R59"/>
    <mergeCell ref="BU56:BU59"/>
    <mergeCell ref="A60:A61"/>
    <mergeCell ref="B60:B61"/>
    <mergeCell ref="C60:C61"/>
    <mergeCell ref="D60:D61"/>
    <mergeCell ref="E60:E61"/>
    <mergeCell ref="I56:I59"/>
    <mergeCell ref="J56:J59"/>
    <mergeCell ref="K56:K59"/>
    <mergeCell ref="L56:L59"/>
    <mergeCell ref="M56:M59"/>
    <mergeCell ref="N56:N59"/>
    <mergeCell ref="R60:R61"/>
    <mergeCell ref="S60:S61"/>
    <mergeCell ref="BU60:BU61"/>
    <mergeCell ref="N60:N61"/>
    <mergeCell ref="O60:O61"/>
    <mergeCell ref="P60:P61"/>
    <mergeCell ref="Q60:Q61"/>
    <mergeCell ref="A56:A59"/>
    <mergeCell ref="A63:A68"/>
    <mergeCell ref="B63:B68"/>
    <mergeCell ref="C63:C68"/>
    <mergeCell ref="D63:D68"/>
    <mergeCell ref="E63:E68"/>
    <mergeCell ref="F63:F68"/>
    <mergeCell ref="G63:G68"/>
    <mergeCell ref="L60:L61"/>
    <mergeCell ref="M60:M61"/>
    <mergeCell ref="F60:F61"/>
    <mergeCell ref="G60:G61"/>
    <mergeCell ref="H60:H61"/>
    <mergeCell ref="I60:I61"/>
    <mergeCell ref="J60:J61"/>
    <mergeCell ref="K60:K61"/>
    <mergeCell ref="BU63:BU68"/>
    <mergeCell ref="S66:S67"/>
    <mergeCell ref="A69:A73"/>
    <mergeCell ref="B69:B73"/>
    <mergeCell ref="C69:C73"/>
    <mergeCell ref="D69:D73"/>
    <mergeCell ref="E69:E73"/>
    <mergeCell ref="F69:F73"/>
    <mergeCell ref="G69:G73"/>
    <mergeCell ref="H69:H73"/>
    <mergeCell ref="N63:N68"/>
    <mergeCell ref="O63:O68"/>
    <mergeCell ref="P63:P68"/>
    <mergeCell ref="Q63:Q68"/>
    <mergeCell ref="R63:R68"/>
    <mergeCell ref="S63:S65"/>
    <mergeCell ref="H63:H68"/>
    <mergeCell ref="I63:I68"/>
    <mergeCell ref="J63:J68"/>
    <mergeCell ref="K63:K68"/>
    <mergeCell ref="L63:L68"/>
    <mergeCell ref="M63:M68"/>
    <mergeCell ref="O69:O73"/>
    <mergeCell ref="P69:P73"/>
    <mergeCell ref="Q69:Q73"/>
    <mergeCell ref="R69:R73"/>
    <mergeCell ref="A74:A75"/>
    <mergeCell ref="B74:B75"/>
    <mergeCell ref="C74:C75"/>
    <mergeCell ref="D74:D75"/>
    <mergeCell ref="E74:E75"/>
    <mergeCell ref="F74:F75"/>
    <mergeCell ref="I69:I73"/>
    <mergeCell ref="J69:J73"/>
    <mergeCell ref="K69:K73"/>
    <mergeCell ref="L69:L73"/>
    <mergeCell ref="M69:M73"/>
    <mergeCell ref="N69:N73"/>
    <mergeCell ref="S74:S75"/>
    <mergeCell ref="A76:A77"/>
    <mergeCell ref="B76:B77"/>
    <mergeCell ref="C76:C77"/>
    <mergeCell ref="D76:D77"/>
    <mergeCell ref="E76:E77"/>
    <mergeCell ref="F76:F77"/>
    <mergeCell ref="G76:G77"/>
    <mergeCell ref="H76:H77"/>
    <mergeCell ref="I76:I77"/>
    <mergeCell ref="M74:M75"/>
    <mergeCell ref="N74:N75"/>
    <mergeCell ref="O74:O75"/>
    <mergeCell ref="P74:P75"/>
    <mergeCell ref="Q74:Q75"/>
    <mergeCell ref="R74:R75"/>
    <mergeCell ref="G74:G75"/>
    <mergeCell ref="H74:H75"/>
    <mergeCell ref="I74:I75"/>
    <mergeCell ref="J74:J75"/>
    <mergeCell ref="K74:K75"/>
    <mergeCell ref="L74:L75"/>
    <mergeCell ref="P76:P77"/>
    <mergeCell ref="Q76:Q77"/>
    <mergeCell ref="R76:R77"/>
    <mergeCell ref="S76:S77"/>
    <mergeCell ref="BU76:BU77"/>
    <mergeCell ref="A78:A81"/>
    <mergeCell ref="B78:B81"/>
    <mergeCell ref="C78:C81"/>
    <mergeCell ref="D78:D81"/>
    <mergeCell ref="E78:E81"/>
    <mergeCell ref="J76:J77"/>
    <mergeCell ref="K76:K77"/>
    <mergeCell ref="L76:L77"/>
    <mergeCell ref="M76:M77"/>
    <mergeCell ref="N76:N77"/>
    <mergeCell ref="O76:O77"/>
    <mergeCell ref="R78:R81"/>
    <mergeCell ref="BU78:BU83"/>
    <mergeCell ref="A82:A83"/>
    <mergeCell ref="B82:B83"/>
    <mergeCell ref="C82:C83"/>
    <mergeCell ref="D82:D83"/>
    <mergeCell ref="E82:E83"/>
    <mergeCell ref="F82:F83"/>
    <mergeCell ref="G82:G83"/>
    <mergeCell ref="H82:H83"/>
    <mergeCell ref="L78:L81"/>
    <mergeCell ref="M78:M81"/>
    <mergeCell ref="N78:N81"/>
    <mergeCell ref="O78:O81"/>
    <mergeCell ref="P78:P81"/>
    <mergeCell ref="Q78:Q81"/>
    <mergeCell ref="F78:F81"/>
    <mergeCell ref="G78:G81"/>
    <mergeCell ref="H78:H81"/>
    <mergeCell ref="I78:I81"/>
    <mergeCell ref="J78:J81"/>
    <mergeCell ref="K78:K81"/>
    <mergeCell ref="O82:O83"/>
    <mergeCell ref="P82:P83"/>
    <mergeCell ref="Q82:Q83"/>
    <mergeCell ref="R82:R83"/>
    <mergeCell ref="S82:S83"/>
    <mergeCell ref="A86:A89"/>
    <mergeCell ref="B86:B89"/>
    <mergeCell ref="C86:C89"/>
    <mergeCell ref="D86:D89"/>
    <mergeCell ref="E86:E89"/>
    <mergeCell ref="I82:I83"/>
    <mergeCell ref="J82:J83"/>
    <mergeCell ref="K82:K83"/>
    <mergeCell ref="L82:L83"/>
    <mergeCell ref="M82:M83"/>
    <mergeCell ref="N82:N83"/>
    <mergeCell ref="R86:R89"/>
    <mergeCell ref="S86:S87"/>
    <mergeCell ref="BU86:BU89"/>
    <mergeCell ref="A90:A91"/>
    <mergeCell ref="B90:B91"/>
    <mergeCell ref="C90:C91"/>
    <mergeCell ref="D90:D91"/>
    <mergeCell ref="E90:E91"/>
    <mergeCell ref="F90:F91"/>
    <mergeCell ref="G90:G91"/>
    <mergeCell ref="L86:L89"/>
    <mergeCell ref="M86:M89"/>
    <mergeCell ref="N86:N89"/>
    <mergeCell ref="O86:O89"/>
    <mergeCell ref="P86:P89"/>
    <mergeCell ref="Q86:Q89"/>
    <mergeCell ref="F86:F89"/>
    <mergeCell ref="G86:G89"/>
    <mergeCell ref="H86:H89"/>
    <mergeCell ref="I86:I89"/>
    <mergeCell ref="J86:J89"/>
    <mergeCell ref="K86:K89"/>
    <mergeCell ref="N90:N91"/>
    <mergeCell ref="O90:O91"/>
    <mergeCell ref="P90:P91"/>
    <mergeCell ref="Q90:Q91"/>
    <mergeCell ref="A92:A96"/>
    <mergeCell ref="B92:B96"/>
    <mergeCell ref="C92:C96"/>
    <mergeCell ref="D92:D96"/>
    <mergeCell ref="E92:E96"/>
    <mergeCell ref="F92:F96"/>
    <mergeCell ref="R90:R91"/>
    <mergeCell ref="BU90:BU96"/>
    <mergeCell ref="S92:S93"/>
    <mergeCell ref="H90:H91"/>
    <mergeCell ref="I90:I91"/>
    <mergeCell ref="J90:J91"/>
    <mergeCell ref="K90:K91"/>
    <mergeCell ref="L90:L91"/>
    <mergeCell ref="M90:M91"/>
    <mergeCell ref="R92:R96"/>
    <mergeCell ref="C97:C102"/>
    <mergeCell ref="D97:D102"/>
    <mergeCell ref="E97:E102"/>
    <mergeCell ref="F97:F102"/>
    <mergeCell ref="M92:M96"/>
    <mergeCell ref="N92:N96"/>
    <mergeCell ref="O92:O96"/>
    <mergeCell ref="P92:P96"/>
    <mergeCell ref="Q92:Q96"/>
    <mergeCell ref="G92:G96"/>
    <mergeCell ref="H92:H96"/>
    <mergeCell ref="I92:I96"/>
    <mergeCell ref="J92:J96"/>
    <mergeCell ref="K92:K96"/>
    <mergeCell ref="L92:L96"/>
    <mergeCell ref="BU97:BU102"/>
    <mergeCell ref="S98:S99"/>
    <mergeCell ref="A103:A106"/>
    <mergeCell ref="B103:B106"/>
    <mergeCell ref="C103:C106"/>
    <mergeCell ref="D103:D106"/>
    <mergeCell ref="E103:E106"/>
    <mergeCell ref="F103:F106"/>
    <mergeCell ref="G103:G106"/>
    <mergeCell ref="H103:H106"/>
    <mergeCell ref="M97:M102"/>
    <mergeCell ref="N97:N102"/>
    <mergeCell ref="O97:O102"/>
    <mergeCell ref="P97:P102"/>
    <mergeCell ref="Q97:Q102"/>
    <mergeCell ref="R97:R102"/>
    <mergeCell ref="G97:G102"/>
    <mergeCell ref="H97:H102"/>
    <mergeCell ref="I97:I102"/>
    <mergeCell ref="J97:J102"/>
    <mergeCell ref="K97:K102"/>
    <mergeCell ref="L97:L102"/>
    <mergeCell ref="A97:A102"/>
    <mergeCell ref="B97:B102"/>
    <mergeCell ref="A107:A108"/>
    <mergeCell ref="B107:B108"/>
    <mergeCell ref="C107:C108"/>
    <mergeCell ref="D107:D108"/>
    <mergeCell ref="BU107:BU108"/>
    <mergeCell ref="I103:I106"/>
    <mergeCell ref="J103:J106"/>
    <mergeCell ref="K103:K106"/>
    <mergeCell ref="L103:L106"/>
    <mergeCell ref="M103:M106"/>
    <mergeCell ref="N103:N106"/>
    <mergeCell ref="O103:O106"/>
    <mergeCell ref="P103:P106"/>
    <mergeCell ref="Q103:Q106"/>
    <mergeCell ref="R103:R106"/>
    <mergeCell ref="BU103:BU106"/>
    <mergeCell ref="BU109:BU118"/>
    <mergeCell ref="S116:S117"/>
    <mergeCell ref="N109:N118"/>
    <mergeCell ref="O109:O118"/>
    <mergeCell ref="P109:P118"/>
    <mergeCell ref="Q109:Q118"/>
    <mergeCell ref="R109:R118"/>
    <mergeCell ref="M109:M118"/>
    <mergeCell ref="G109:G118"/>
    <mergeCell ref="H109:H118"/>
    <mergeCell ref="I109:I118"/>
    <mergeCell ref="J109:J118"/>
    <mergeCell ref="K109:K118"/>
    <mergeCell ref="L109:L118"/>
    <mergeCell ref="A109:A118"/>
    <mergeCell ref="B109:B118"/>
    <mergeCell ref="C109:C118"/>
    <mergeCell ref="D109:D118"/>
    <mergeCell ref="E109:E118"/>
    <mergeCell ref="F109:F118"/>
    <mergeCell ref="O119:O121"/>
    <mergeCell ref="P119:P121"/>
    <mergeCell ref="Q119:Q121"/>
    <mergeCell ref="R119:R121"/>
    <mergeCell ref="BU119:BU121"/>
    <mergeCell ref="A122:A125"/>
    <mergeCell ref="B122:B125"/>
    <mergeCell ref="C122:C125"/>
    <mergeCell ref="D122:D125"/>
    <mergeCell ref="E122:E125"/>
    <mergeCell ref="I119:I121"/>
    <mergeCell ref="J119:J121"/>
    <mergeCell ref="K119:K121"/>
    <mergeCell ref="L119:L121"/>
    <mergeCell ref="M119:M121"/>
    <mergeCell ref="N119:N121"/>
    <mergeCell ref="A119:A121"/>
    <mergeCell ref="B119:B121"/>
    <mergeCell ref="C119:C121"/>
    <mergeCell ref="D119:D121"/>
    <mergeCell ref="E119:E121"/>
    <mergeCell ref="F119:F121"/>
    <mergeCell ref="G119:G121"/>
    <mergeCell ref="H119:H121"/>
    <mergeCell ref="A129:A130"/>
    <mergeCell ref="B129:B130"/>
    <mergeCell ref="C129:C130"/>
    <mergeCell ref="D129:D130"/>
    <mergeCell ref="E129:E130"/>
    <mergeCell ref="F129:F130"/>
    <mergeCell ref="G129:G130"/>
    <mergeCell ref="L122:L125"/>
    <mergeCell ref="M122:M125"/>
    <mergeCell ref="F122:F125"/>
    <mergeCell ref="G122:G125"/>
    <mergeCell ref="H122:H125"/>
    <mergeCell ref="I122:I125"/>
    <mergeCell ref="J122:J125"/>
    <mergeCell ref="K122:K125"/>
    <mergeCell ref="BU129:BU130"/>
    <mergeCell ref="H129:H130"/>
    <mergeCell ref="I129:I130"/>
    <mergeCell ref="J129:J130"/>
    <mergeCell ref="K129:K130"/>
    <mergeCell ref="L129:L130"/>
    <mergeCell ref="M129:M130"/>
    <mergeCell ref="R122:R125"/>
    <mergeCell ref="BU122:BU125"/>
    <mergeCell ref="BU126:BU127"/>
    <mergeCell ref="N122:N125"/>
    <mergeCell ref="O122:O125"/>
    <mergeCell ref="P122:P125"/>
    <mergeCell ref="Q122:Q125"/>
    <mergeCell ref="C131:C132"/>
    <mergeCell ref="D131:D132"/>
    <mergeCell ref="E131:E132"/>
    <mergeCell ref="F131:F132"/>
    <mergeCell ref="N129:N130"/>
    <mergeCell ref="O129:O130"/>
    <mergeCell ref="P129:P130"/>
    <mergeCell ref="Q129:Q130"/>
    <mergeCell ref="R129:R130"/>
    <mergeCell ref="BU131:BU132"/>
    <mergeCell ref="A135:A139"/>
    <mergeCell ref="B135:B139"/>
    <mergeCell ref="C135:C139"/>
    <mergeCell ref="D135:D139"/>
    <mergeCell ref="E135:E139"/>
    <mergeCell ref="F135:F139"/>
    <mergeCell ref="G135:G139"/>
    <mergeCell ref="H135:H139"/>
    <mergeCell ref="I135:I139"/>
    <mergeCell ref="M131:M132"/>
    <mergeCell ref="N131:N132"/>
    <mergeCell ref="O131:O132"/>
    <mergeCell ref="P131:P132"/>
    <mergeCell ref="Q131:Q132"/>
    <mergeCell ref="R131:R132"/>
    <mergeCell ref="G131:G132"/>
    <mergeCell ref="H131:H132"/>
    <mergeCell ref="I131:I132"/>
    <mergeCell ref="J131:J132"/>
    <mergeCell ref="K131:K132"/>
    <mergeCell ref="L131:L132"/>
    <mergeCell ref="A131:A132"/>
    <mergeCell ref="B131:B132"/>
    <mergeCell ref="BU135:BU143"/>
    <mergeCell ref="A140:A143"/>
    <mergeCell ref="B140:B143"/>
    <mergeCell ref="C140:C143"/>
    <mergeCell ref="D140:D143"/>
    <mergeCell ref="E140:E143"/>
    <mergeCell ref="F140:F143"/>
    <mergeCell ref="J135:J139"/>
    <mergeCell ref="K135:K139"/>
    <mergeCell ref="L135:L139"/>
    <mergeCell ref="M135:M139"/>
    <mergeCell ref="N135:N139"/>
    <mergeCell ref="O135:O139"/>
    <mergeCell ref="R140:R143"/>
    <mergeCell ref="G140:G143"/>
    <mergeCell ref="H140:H143"/>
    <mergeCell ref="I140:I143"/>
    <mergeCell ref="J140:J143"/>
    <mergeCell ref="K140:K143"/>
    <mergeCell ref="L140:L143"/>
    <mergeCell ref="P135:P139"/>
    <mergeCell ref="Q135:Q139"/>
    <mergeCell ref="R135:R139"/>
    <mergeCell ref="C144:C145"/>
    <mergeCell ref="D144:D145"/>
    <mergeCell ref="E144:E145"/>
    <mergeCell ref="F144:F145"/>
    <mergeCell ref="M140:M143"/>
    <mergeCell ref="N140:N143"/>
    <mergeCell ref="O140:O143"/>
    <mergeCell ref="P140:P143"/>
    <mergeCell ref="Q140:Q143"/>
    <mergeCell ref="BU144:BU145"/>
    <mergeCell ref="A148:A153"/>
    <mergeCell ref="B148:B153"/>
    <mergeCell ref="C148:C153"/>
    <mergeCell ref="D148:D153"/>
    <mergeCell ref="E148:E153"/>
    <mergeCell ref="F148:F153"/>
    <mergeCell ref="G148:G153"/>
    <mergeCell ref="H148:H153"/>
    <mergeCell ref="I148:I153"/>
    <mergeCell ref="M144:M145"/>
    <mergeCell ref="N144:N145"/>
    <mergeCell ref="O144:O145"/>
    <mergeCell ref="P144:P145"/>
    <mergeCell ref="Q144:Q145"/>
    <mergeCell ref="R144:R145"/>
    <mergeCell ref="G144:G145"/>
    <mergeCell ref="H144:H145"/>
    <mergeCell ref="I144:I145"/>
    <mergeCell ref="J144:J145"/>
    <mergeCell ref="K144:K145"/>
    <mergeCell ref="L144:L145"/>
    <mergeCell ref="A144:A145"/>
    <mergeCell ref="B144:B145"/>
    <mergeCell ref="A154:A155"/>
    <mergeCell ref="B154:B155"/>
    <mergeCell ref="C154:C155"/>
    <mergeCell ref="D154:D156"/>
    <mergeCell ref="E154:E156"/>
    <mergeCell ref="J148:J153"/>
    <mergeCell ref="K148:K153"/>
    <mergeCell ref="L148:L153"/>
    <mergeCell ref="M148:M153"/>
    <mergeCell ref="L154:L156"/>
    <mergeCell ref="M154:M156"/>
    <mergeCell ref="F154:F156"/>
    <mergeCell ref="G154:G156"/>
    <mergeCell ref="H154:H155"/>
    <mergeCell ref="I154:I155"/>
    <mergeCell ref="J154:J156"/>
    <mergeCell ref="K154:K156"/>
    <mergeCell ref="P148:P153"/>
    <mergeCell ref="Q148:Q153"/>
    <mergeCell ref="R148:R153"/>
    <mergeCell ref="BU148:BU156"/>
    <mergeCell ref="S152:S153"/>
    <mergeCell ref="N148:N153"/>
    <mergeCell ref="O148:O153"/>
    <mergeCell ref="R154:R156"/>
    <mergeCell ref="N154:N156"/>
    <mergeCell ref="O154:O156"/>
    <mergeCell ref="P154:P156"/>
    <mergeCell ref="Q154:Q156"/>
  </mergeCells>
  <conditionalFormatting sqref="AY37:AY50">
    <cfRule type="expression" dxfId="37" priority="25">
      <formula>UPPER(TRIM($AW37))="TRIMESTRAL"</formula>
    </cfRule>
    <cfRule type="expression" dxfId="36" priority="26">
      <formula>AND(UPPER(TRIM($AW37))="SEMESTRAL",UPPER(TRIM($AW37))&lt;&gt;"TRIMESTRAL")</formula>
    </cfRule>
  </conditionalFormatting>
  <conditionalFormatting sqref="AZ26:AZ35">
    <cfRule type="expression" dxfId="35" priority="42">
      <formula>UPPER(TRIM($AX26))="TRIMESTRAL"</formula>
    </cfRule>
    <cfRule type="expression" dxfId="34" priority="43">
      <formula>AND(UPPER(TRIM($AX26))="SEMESTRAL",UPPER(TRIM($AX26))&lt;&gt;"TRIMESTRAL")</formula>
    </cfRule>
  </conditionalFormatting>
  <conditionalFormatting sqref="BD26:BD27">
    <cfRule type="expression" dxfId="33" priority="40">
      <formula>UPPER(TRIM($AX26))="ANUAL"</formula>
    </cfRule>
  </conditionalFormatting>
  <conditionalFormatting sqref="BD26:BD28">
    <cfRule type="expression" dxfId="32" priority="27">
      <formula>UPPER(TRIM($AX26))="TRIMESTRAL"</formula>
    </cfRule>
    <cfRule type="expression" dxfId="31" priority="28">
      <formula>AND(UPPER(TRIM($AX26))="SEMESTRAL",UPPER(TRIM($AX26))&lt;&gt;"TRIMESTRAL")</formula>
    </cfRule>
  </conditionalFormatting>
  <conditionalFormatting sqref="BD31 AZ37:BC50 AX26:AX35 BB26:BB35 AX37:AX50">
    <cfRule type="expression" dxfId="30" priority="41">
      <formula>UPPER(TRIM($AX26))="TRIMESTRAL"</formula>
    </cfRule>
  </conditionalFormatting>
  <conditionalFormatting sqref="BD31 AZ37:BC50">
    <cfRule type="expression" dxfId="29" priority="33">
      <formula>AND(UPPER(TRIM($AX31))="SEMESTRAL",UPPER(TRIM($AX31))&lt;&gt;"TRIMESTRAL")</formula>
    </cfRule>
  </conditionalFormatting>
  <conditionalFormatting sqref="BD31 BA37:BC50">
    <cfRule type="expression" dxfId="28" priority="34">
      <formula>UPPER(TRIM($AX31))="ANUAL"</formula>
    </cfRule>
  </conditionalFormatting>
  <conditionalFormatting sqref="BD33">
    <cfRule type="expression" dxfId="27" priority="35">
      <formula>AND(UPPER(TRIM($AX33))="SEMESTRAL",UPPER(TRIM($AX33))&lt;&gt;"TRIMESTRAL")</formula>
    </cfRule>
    <cfRule type="expression" dxfId="26" priority="36">
      <formula>UPPER(TRIM($AX33))="ANUAL"</formula>
    </cfRule>
    <cfRule type="expression" dxfId="25" priority="37">
      <formula>UPPER(TRIM($AX33))="TRIMESTRAL"</formula>
    </cfRule>
  </conditionalFormatting>
  <conditionalFormatting sqref="BD37:BD42">
    <cfRule type="expression" dxfId="24" priority="38">
      <formula>AND(UPPER(TRIM($AX37))="SEMESTRAL",UPPER(TRIM($AX37))&lt;&gt;"TRIMESTRAL")</formula>
    </cfRule>
    <cfRule type="expression" dxfId="23" priority="39">
      <formula>UPPER(TRIM($AX37))="ANUAL"</formula>
    </cfRule>
    <cfRule type="expression" dxfId="22" priority="44">
      <formula>UPPER(TRIM($AX37))="TRIMESTRAL"</formula>
    </cfRule>
  </conditionalFormatting>
  <conditionalFormatting sqref="BD44 BD46:BD50">
    <cfRule type="expression" dxfId="21" priority="31">
      <formula>UPPER(TRIM($AX44))="ANUAL"</formula>
    </cfRule>
    <cfRule type="expression" dxfId="20" priority="32">
      <formula>UPPER(TRIM($AX44))="TRIMESTRAL"</formula>
    </cfRule>
  </conditionalFormatting>
  <conditionalFormatting sqref="BD44:BD50">
    <cfRule type="expression" dxfId="19" priority="30">
      <formula>AND(UPPER(TRIM($AX44))="SEMESTRAL",UPPER(TRIM($AX44))&lt;&gt;"TRIMESTRAL")</formula>
    </cfRule>
  </conditionalFormatting>
  <conditionalFormatting sqref="BD45">
    <cfRule type="expression" dxfId="18" priority="29">
      <formula>UPPER(TRIM($AX45))="TRIMESTRAL"</formula>
    </cfRule>
  </conditionalFormatting>
  <conditionalFormatting sqref="BF33:BH33">
    <cfRule type="expression" dxfId="17" priority="22">
      <formula>AND(UPPER(TRIM($AX33))="SEMESTRAL",UPPER(TRIM($AX33))&lt;&gt;"TRIMESTRAL")</formula>
    </cfRule>
    <cfRule type="expression" dxfId="16" priority="23">
      <formula>UPPER(TRIM($AX33))="ANUAL"</formula>
    </cfRule>
    <cfRule type="expression" dxfId="15" priority="24">
      <formula>UPPER(TRIM($AX33))="TRIMESTRAL"</formula>
    </cfRule>
  </conditionalFormatting>
  <conditionalFormatting sqref="BF69:BH69">
    <cfRule type="expression" dxfId="14" priority="19">
      <formula>AND(UPPER(TRIM($AX69))="SEMESTRAL",UPPER(TRIM($AX69))&lt;&gt;"TRIMESTRAL")</formula>
    </cfRule>
    <cfRule type="expression" dxfId="13" priority="20">
      <formula>UPPER(TRIM($AX69))="ANUAL"</formula>
    </cfRule>
    <cfRule type="expression" dxfId="12" priority="21">
      <formula>UPPER(TRIM($AX69))="TRIMESTRAL"</formula>
    </cfRule>
  </conditionalFormatting>
  <conditionalFormatting sqref="BF114:BH115">
    <cfRule type="expression" dxfId="11" priority="13">
      <formula>AND(UPPER(TRIM($AX114))="SEMESTRAL",UPPER(TRIM($AX114))&lt;&gt;"TRIMESTRAL")</formula>
    </cfRule>
    <cfRule type="expression" dxfId="10" priority="14">
      <formula>UPPER(TRIM($AX114))="ANUAL"</formula>
    </cfRule>
    <cfRule type="expression" dxfId="9" priority="15">
      <formula>UPPER(TRIM($AX114))="TRIMESTRAL"</formula>
    </cfRule>
  </conditionalFormatting>
  <conditionalFormatting sqref="BF129:BH129">
    <cfRule type="expression" dxfId="8" priority="10">
      <formula>AND(UPPER(TRIM($AX129))="SEMESTRAL",UPPER(TRIM($AX129))&lt;&gt;"TRIMESTRAL")</formula>
    </cfRule>
    <cfRule type="expression" dxfId="7" priority="11">
      <formula>UPPER(TRIM($AX129))="ANUAL"</formula>
    </cfRule>
    <cfRule type="expression" dxfId="6" priority="12">
      <formula>UPPER(TRIM($AX129))="TRIMESTRAL"</formula>
    </cfRule>
  </conditionalFormatting>
  <conditionalFormatting sqref="BF144:BH145">
    <cfRule type="expression" dxfId="5" priority="4">
      <formula>AND(UPPER(TRIM($AX144))="SEMESTRAL",UPPER(TRIM($AX144))&lt;&gt;"TRIMESTRAL")</formula>
    </cfRule>
    <cfRule type="expression" dxfId="4" priority="5">
      <formula>UPPER(TRIM($AX144))="ANUAL"</formula>
    </cfRule>
    <cfRule type="expression" dxfId="3" priority="6">
      <formula>UPPER(TRIM($AX144))="TRIMESTRAL"</formula>
    </cfRule>
  </conditionalFormatting>
  <conditionalFormatting sqref="BF147:BH147">
    <cfRule type="expression" dxfId="2" priority="1">
      <formula>AND(UPPER(TRIM($AX147))="SEMESTRAL",UPPER(TRIM($AX147))&lt;&gt;"TRIMESTRAL")</formula>
    </cfRule>
    <cfRule type="expression" dxfId="1" priority="2">
      <formula>UPPER(TRIM($AX147))="ANUAL"</formula>
    </cfRule>
    <cfRule type="expression" dxfId="0" priority="3">
      <formula>UPPER(TRIM($AX147))="TRIMESTRAL"</formula>
    </cfRule>
  </conditionalFormatting>
  <hyperlinks>
    <hyperlink ref="AU9" r:id="rId1" xr:uid="{6BF7EE9E-D65E-437E-AB75-CADDEEAD2726}"/>
    <hyperlink ref="AU10" r:id="rId2" xr:uid="{584737FD-9063-422A-A1C6-7597CC63683D}"/>
    <hyperlink ref="AU11" r:id="rId3" xr:uid="{720562BB-629B-470B-8373-178F132B302D}"/>
    <hyperlink ref="AU12" r:id="rId4" xr:uid="{4248C365-CAC6-4AFF-A6B7-030DCE85B763}"/>
    <hyperlink ref="AU14" r:id="rId5" xr:uid="{4A33E2CE-C1EF-4215-BD07-88793FD20EEE}"/>
    <hyperlink ref="AU15" r:id="rId6" xr:uid="{3FC1321A-FE5F-4AAF-9E7C-089DC84940F9}"/>
    <hyperlink ref="AU17" r:id="rId7" xr:uid="{BCF40748-7A1B-4118-B7CD-ED4F5C4DBFCD}"/>
    <hyperlink ref="AU18" r:id="rId8" xr:uid="{8CA14A21-A5BB-4A8D-B8A8-9EA095081D15}"/>
    <hyperlink ref="AU20" r:id="rId9" xr:uid="{68F958D4-2F43-4713-90AA-2914174858F5}"/>
    <hyperlink ref="AU21" r:id="rId10" xr:uid="{DF1398BF-2EE3-41C7-984B-D35AFFF7B0CA}"/>
    <hyperlink ref="AU22" r:id="rId11" xr:uid="{A8385B09-7F10-4C7E-B1F7-DCAD660781BF}"/>
    <hyperlink ref="AU23" r:id="rId12" xr:uid="{3087B77B-174D-42F2-A058-8F89BEA0202E}"/>
    <hyperlink ref="AU24" r:id="rId13" xr:uid="{074FD018-F4FF-4B4A-9625-7FB4F1FB1AE4}"/>
    <hyperlink ref="AU25" r:id="rId14" xr:uid="{1907B58C-D672-43B9-9EB1-7F04C678A712}"/>
    <hyperlink ref="AU56" r:id="rId15" xr:uid="{9DB2E5DD-33C7-4909-8CF7-A9204D62AE57}"/>
    <hyperlink ref="AU57" r:id="rId16" xr:uid="{A42B9921-1318-426B-889D-8598CC5AA592}"/>
    <hyperlink ref="AU58" r:id="rId17" xr:uid="{9F04F14D-63AA-4BCE-83BA-0BADFADF7E4F}"/>
    <hyperlink ref="AU59" r:id="rId18" xr:uid="{9C2D0411-60BF-4CC7-867B-9B4D20C3107D}"/>
    <hyperlink ref="AU60" r:id="rId19" display="https://mintic.sharepoint.com/direccion_economia_digital/Entregables%20Clarity%202025/Forms/AllItems.aspx?id=%2Fdireccion%5Feconomia%5Fdigital%2FEntregables%20Clarity%202025%2FEntregables%20Clarity%202025%2FE1%2DL3%2D5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xr:uid="{6CF4D949-74D2-4357-A163-EE069066C0AF}"/>
    <hyperlink ref="AU62" r:id="rId20" display="https://mintic.sharepoint.com/:f:/r/Dir_Apropiacion/Entregables%20Clarity%202025/2025_E1-L3-4000%20Internet%20Seguro%20y%20Responsable/1.CiberPaz%20Sensibilizaciones/1.1%20Personas%20sensibilizadas%20en%20el%20Uso%20Seguro%20y%20Responsable%20de%20las%20TIC?csf=1&amp;web=1&amp;e=ZCFA2I" xr:uid="{AC9485B9-460F-4EBB-A0EB-0297E0F58B09}"/>
    <hyperlink ref="AU64" r:id="rId21" display="https://365and.sharepoint.com/sites/PL-PLANEACION/Documentos%20compartidos/Forms/AllItems.aspx?id=%2Fsites%2FPL%2DPLANEACION%2FDocumentos%20compartidos%2FPlaneaci%C3%B3n%2F2025%2FREPORTES%20CIERRE%20VIGENCIA%202025%2FPLAN%20ESTRAT%C3%89GICO%20SECTORIAL%20%2D%20PES&amp;viewid=a81f5759%2D5024%2D41dc%2Db9b3%2De0649d74a9c1&amp;as=json" xr:uid="{3F6A4C1E-9AE6-4ADF-AF90-F2ED674CDACF}"/>
    <hyperlink ref="AU67" r:id="rId22" display="https://365and.sharepoint.com/sites/PL-PLANEACION/Documentos%20compartidos/Forms/AllItems.aspx?id=%2Fsites%2FPL%2DPLANEACION%2FDocumentos%20compartidos%2FPlaneaci%C3%B3n%2F2025%2FREPORTES%20CIERRE%20VIGENCIA%202025%2FPLAN%20ESTRAT%C3%89GICO%20SECTORIAL%20%2D%20PES&amp;viewid=a81f5759%2D5024%2D41dc%2Db9b3%2De0649d74a9c1&amp;as=json" xr:uid="{50733EF8-9279-4967-8C48-A1E7FFB56691}"/>
    <hyperlink ref="AU76" r:id="rId23" xr:uid="{AF5CA1FD-94E0-41D1-9CDB-2241C92EE6BC}"/>
    <hyperlink ref="AU77" r:id="rId24" xr:uid="{EB201AA7-8FCC-4A8A-8943-942E15D70365}"/>
    <hyperlink ref="AU79" r:id="rId25" xr:uid="{B0C5E988-157A-47EE-B18C-CD8910BD0791}"/>
    <hyperlink ref="AU80" r:id="rId26" xr:uid="{59327015-3A28-412C-B31A-44300257033B}"/>
    <hyperlink ref="AU81" r:id="rId27" xr:uid="{0512CC9D-5C89-4796-9CFD-F22F4CB2660F}"/>
    <hyperlink ref="AU82" r:id="rId28" xr:uid="{76F590AD-8F9A-4AF0-A135-80AED728051C}"/>
    <hyperlink ref="AU84" r:id="rId29" xr:uid="{9108ABA3-66F1-401B-9CAA-184D22DD6C31}"/>
    <hyperlink ref="AU88" r:id="rId30" display="https://mintic.sharepoint.com/direccion_economia_digital/Entregables%20Clarity%202025/Forms/AllItems.aspx?id=%2Fdireccion%5Feconomia%5Fdigital%2FEntregables%20Clarity%202025%2FEntregables%20Clarity%202025%2FE1%2DL2%2D7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xr:uid="{0C290E4A-BA8E-42A1-9B3D-5B4C3EF60B1D}"/>
    <hyperlink ref="AU89" r:id="rId31" display="https://mintic.sharepoint.com/direccion_economia_digital/Entregables%20Clarity%202025/Forms/AllItems.aspx?id=%2Fdireccion%5Feconomia%5Fdigital%2FEntregables%20Clarity%202025%2FEntregables%20Clarity%202025%2FE1%2DL2%2D7000&amp;viewid=1365bc49%2D5262%2D46be%2D96ba%2D3ff812940ea3&amp;e=hBSoPI&amp;sharingv2=true&amp;fromShare=true&amp;at=9&amp;clickparams=eyAiWC1BcHBOYW1lIiA6ICJNaWNyb3NvZnQgT3V0bG9vayIsICJYLUFwcFZlcnNpb24iIDogIjE2LjAuMTk0MjYuMjAyMTgiLCAiT1MiIDogIldpbmRvd3MiIH0%3D&amp;CID=e7ede9a1%2D6001%2D0000%2D2c59%2D743ad3db8fb4&amp;cidOR=SPO&amp;FolderCTID=0x01200000DAB5A882332946963C2717AFA73A64" xr:uid="{4FD2CBD1-C827-432C-88AC-CDFCE01183E3}"/>
    <hyperlink ref="AU103" r:id="rId32" xr:uid="{EC47C93A-1C9E-453E-9070-905282F0599E}"/>
    <hyperlink ref="AU109" r:id="rId33" xr:uid="{9DFA6BB0-3EC6-40A1-A05C-75A5C32AFF30}"/>
    <hyperlink ref="AU110" r:id="rId34" xr:uid="{28733A2B-D5ED-4087-B2FE-DCFFCD9C7186}"/>
    <hyperlink ref="AU111" r:id="rId35" xr:uid="{DC3A7383-C6BB-48BC-892E-53020B622637}"/>
    <hyperlink ref="AU112" r:id="rId36" xr:uid="{FED76735-E447-4B79-99D5-7D86B5ED27CD}"/>
    <hyperlink ref="AU113" r:id="rId37" xr:uid="{38AF7F33-74A2-4D82-827F-DA017B633329}"/>
    <hyperlink ref="AU116" r:id="rId38" xr:uid="{6528A14F-B004-4B8F-AB00-0D066EF749D2}"/>
    <hyperlink ref="AU120" r:id="rId39" display="https://mintic-my.sharepoint.com/personal/dfvargas_mintic_gov_co/_layouts/15/onedrive.aspx?id=%2Fpersonal%2Fdfvargas%5Fmintic%5Fgov%5Fco%2FDocuments%2F%2EPRESUPUESTO%5FPROYECTO%5FINVERSION%5FOFICINA%5FTI%2FProyecto%5FInversion%5FOficina%5FTI%2FVigencia%5F2025%2FSeguimiento%5FPIIP%5F2025&amp;sortField=Modified&amp;isAscending=false&amp;viewid=c9284704%2D9892%2D4481%2D9cd1%2D5ee2d9539b52&amp;LOF=1" xr:uid="{6899FD70-8DF6-4C51-A7B2-9F091D34EB9A}"/>
    <hyperlink ref="AU122" r:id="rId40" xr:uid="{C5667176-95B5-4218-BF3E-BB4A6FA1B59D}"/>
    <hyperlink ref="AU123" r:id="rId41" xr:uid="{9F39061F-C3BD-4F77-A1F4-82657D1A7679}"/>
    <hyperlink ref="AU124" r:id="rId42" xr:uid="{2AEB6B3A-1D5C-4B7C-9BCE-94B6F6817A33}"/>
    <hyperlink ref="AU125" r:id="rId43" xr:uid="{D496D818-DACD-4E7F-AF42-084BF15A0343}"/>
    <hyperlink ref="AU126" r:id="rId44" display="https://mintic.sharepoint.com/:f:/r/Subdireccion_Financiera/Entregables%20CLARITY%202025/E2-D2-3000%20Gesti%C3%B3n%20Adecuada%20de%20Recursos%20MinTIC/1.%20Informes%20de%20Seguimiento%20de%20Orden%20Financiero/1.1%20Informes%20del%20seguimiento%20a%20la%20ejecuci%C3%B3n%20presupuestal%20de%20gastos%20del%20MinTIC?csf=1&amp;web=1&amp;e=ZLUz5U" xr:uid="{2CEB3964-3EA9-4CD1-B4BD-90030B834391}"/>
    <hyperlink ref="AU127" r:id="rId45" display="https://mintic.sharepoint.com/:f:/r/Subdireccion_Financiera/Entregables%20CLARITY%202025/E2-D2-3000%20Gesti%C3%B3n%20Adecuada%20de%20Recursos%20MinTIC/1.%20Informes%20de%20Seguimiento%20de%20Orden%20Financiero/1.1%20Informes%20del%20seguimiento%20a%20la%20ejecuci%C3%B3n%20presupuestal%20de%20gastos%20del%20MinTIC?csf=1&amp;web=1&amp;e=ZLUz5U" xr:uid="{AB8912AE-32D2-4AE4-832A-5AC17FF1F80C}"/>
    <hyperlink ref="AU129" r:id="rId46" xr:uid="{F742BB4E-925F-43F4-8F54-0CADEA8FE196}"/>
    <hyperlink ref="AU130" r:id="rId47" xr:uid="{FAE5D8CD-C7D7-42FC-9380-A18EF171AD6A}"/>
    <hyperlink ref="AU131" r:id="rId48" xr:uid="{C6037AC8-BA5D-4C3D-928D-0185DA40F14D}"/>
    <hyperlink ref="AU132" r:id="rId49" xr:uid="{927E6762-9907-4CD9-8B88-63351825FF13}"/>
    <hyperlink ref="AU134" r:id="rId50" xr:uid="{061C510A-5D88-45FE-AC95-F82698D09217}"/>
    <hyperlink ref="AL146" r:id="rId51" xr:uid="{BC8C43FF-3E8A-4250-8C86-D4B9CD6D930C}"/>
    <hyperlink ref="AN146" r:id="rId52" xr:uid="{A5C1795B-AC1F-4568-9689-1133790644A6}"/>
    <hyperlink ref="AP146" r:id="rId53" xr:uid="{DAE019EC-B9E3-4858-BC37-8E80CDBF0DD4}"/>
    <hyperlink ref="AR146" r:id="rId54" display="https://mintic.sharepoint.com/:f:/r/sites/GITdeGruposdeIntersyGestinDocumental/Documentos%20compartidos/2025/Entregables%20Clarity%202025/E2-D3-7000%20Fortalecimiento%20del%20relacionamiento%20con%20los%20grupos%20de%20inter%C3%A9s?csf=1&amp;web=1&amp;e=evUgBz" xr:uid="{6A183115-989C-4FB5-860D-E939282E4F8D}"/>
    <hyperlink ref="AU146" r:id="rId55" xr:uid="{9FD412E5-9C3D-42B4-AC30-8AE3CBA932E3}"/>
    <hyperlink ref="AU147" r:id="rId56" xr:uid="{FFB7E959-4570-433B-8F1D-AAC765CD8F78}"/>
    <hyperlink ref="AU148" r:id="rId57" xr:uid="{334C20E5-D3E7-4211-AD35-1AFBE20C5545}"/>
    <hyperlink ref="AU149" r:id="rId58" xr:uid="{24589468-DE6A-4A49-A5D3-7BA3E1598B5B}"/>
    <hyperlink ref="AU150" r:id="rId59" xr:uid="{2288250D-1365-4E4D-973C-10FEB1E11647}"/>
    <hyperlink ref="AU151" r:id="rId60" xr:uid="{A0C37517-474C-468B-AB2C-41E94A759917}"/>
    <hyperlink ref="AU154" r:id="rId61" display="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amp;viewid=c9284704%2D9892%2D4481%2D9cd1%2D5ee2d9539b52&amp;CT=1767019453347&amp;OR=OWA%2DNT%2DMail&amp;CID=668f083c%2D0efa%2Db647%2D1100%2Dbcc558530a4c&amp;ga=1" xr:uid="{A857CE02-44E2-4D45-9138-70A284EA7BCA}"/>
    <hyperlink ref="AU155" r:id="rId62" display="https://mintic-my.sharepoint.com/personal/oficinadeplaneacion_mintic_gov_co/_layouts/15/onedrive.aspx?id=%2Fpersonal%2Foficinadeplaneacion%5Fmintic%5Fgov%5Fco%2FDocuments%2FOficina%20Asesora%20de%20Planeaci%C3%B3n%2FGIT%20de%20Estadisticas%20y%20Estudios%20Sectoriales%2FGrupo%2FASPA%2F2025%2FEntregables%20Clarity%202025%2FP3%2F3%2E1&amp;viewid=c9284704%2D9892%2D4481%2D9cd1%2D5ee2d9539b52&amp;CT=1767019453347&amp;OR=OWA%2DNT%2DMail&amp;CID=668f083c%2D0efa%2Db647%2D1100%2Dbcc558530a4c&amp;ga=1" xr:uid="{A833150F-666A-43A6-A5F9-287428BEF90D}"/>
    <hyperlink ref="AU157" r:id="rId63" xr:uid="{32EB88B7-29EF-45D9-90E8-237095F9D8EA}"/>
    <hyperlink ref="BR147" r:id="rId64" xr:uid="{6B05A3B7-A39A-4436-9ACC-F8182CC67B1E}"/>
    <hyperlink ref="BR134" r:id="rId65" display="https://mintic.sharepoint.com/:f:/r/oficina_internacional/entregables_aspa/0.4 CLARITY 2026/ENTREGABLES CLARITY 2026/1.2. INFORME DE COOPERACI%C3%93N INTERNACIONAL?csf=1&amp;web=1&amp;e=Lc3gB2" xr:uid="{396E913A-0204-4F4A-A3BE-2E655B3CD65A}"/>
    <hyperlink ref="BK120" r:id="rId66" display="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xr:uid="{863D3EA2-7B4C-4F98-A0CC-06E48FE60C79}"/>
    <hyperlink ref="BR120" r:id="rId67" display="https://mintic-my.sharepoint.com/personal/dfvargas_mintic_gov_co/_layouts/15/onedrive.aspx?id=%2Fpersonal%2Fdfvargas%5Fmintic%5Fgov%5Fco%2FDocuments%2F%2EPRESUPUESTO%5FPROYECTO%5FINVERSION%5FOFICINA%5FTI%2FProyecto%5FInversion%5FOficina%5FTI%2FVigencia%5F2026%2FSeguimiento%5FPIIP%5F2026&amp;sortField=Modified&amp;isAscending=false&amp;viewid=c9284704%2D9892%2D4481%2D9cd1%2D5ee2d9539b52&amp;LOF=1&amp;pageCorrelationId=788703a2%2De089%2D0000%2D8683%2Dbe3594752dcc&amp;timeStamp=1775520120305" xr:uid="{FC6F259D-4A2C-452F-82CD-C02252C3AABB}"/>
    <hyperlink ref="BK69" r:id="rId68" xr:uid="{54D17D2F-4E12-426D-A51A-469400512EA4}"/>
    <hyperlink ref="BR69" r:id="rId69" xr:uid="{80936CB4-3764-4DA7-A62B-3626AA4863EC}"/>
    <hyperlink ref="BR154" r:id="rId70" display="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xr:uid="{8704D323-C007-4F38-9D23-73C09A7A5CDD}"/>
    <hyperlink ref="BR156" r:id="rId71" display="https://mintic-my.sharepoint.com/personal/oficinadeplaneacion_mintic_gov_co/_layouts/15/onedrive.aspx?id=%2Fpersonal%2Foficinadeplaneacion%5Fmintic%5Fgov%5Fco%2FDocuments%2FOficina%20Asesora%20de%20Planeaci%C3%B3n%2FGIT%20de%20Estadisticas%20y%20Estudios%20Sectoriales%2FGrupo%2FASPA%2F2026&amp;viewid=c9284704%2D9892%2D4481%2D9cd1%2D5ee2d9539b52&amp;ct=1676907977726&amp;or=OWA%2DNT" xr:uid="{E2035D87-1365-4F4E-93EF-64BA124765C2}"/>
    <hyperlink ref="BR70" r:id="rId72" xr:uid="{E19E8349-FBE9-4F2D-8A98-DDB956DCBA03}"/>
    <hyperlink ref="BR73" r:id="rId73" xr:uid="{ED0C8868-5877-4E8A-A42C-6B418C2119B3}"/>
    <hyperlink ref="BR60" r:id="rId74" xr:uid="{A4927619-101E-4AF8-A9E2-A6DEC298999B}"/>
    <hyperlink ref="BR61" r:id="rId75" xr:uid="{6E23BCB8-8EA3-4925-BA18-22874B9FD282}"/>
    <hyperlink ref="BR86" r:id="rId76" display="https://mintic.sharepoint.com/:f:/r/direccion_economia_digital/Documentos%20compartidos/PLANEACI%C3%93N/PLAN%20ESTRAT%C3%89GICO%20S/2023-2026/2025/Empresas%20y%20empresarios%20que%20adoptan%20tecnolog%C3%ADas%20para%20la%20transformaci%C3%B3n%20digital/I%20TRIMESTRE?csf=1&amp;web=1&amp;e=DFrBo0" xr:uid="{A8F955EF-F276-48EA-91E7-6EEB89130A22}"/>
    <hyperlink ref="BR87" r:id="rId77" display="https://mintic.sharepoint.com/:f:/r/direccion_economia_digital/Documentos%20compartidos/PLANEACI%C3%93N/PLAN%20ESTRAT%C3%89GICO%20S/2023-2026/2025/Empresas%20y%20empresarios%20que%20adoptan%20tecnolog%C3%ADas%20para%20la%20transformaci%C3%B3n%20digital/I%20TRIMESTRE?csf=1&amp;web=1&amp;e=DFrBo0" xr:uid="{8197DFD5-FC0A-4E26-96FA-FDE9EB99548C}"/>
    <hyperlink ref="BR88" r:id="rId78" xr:uid="{D6DE7A3C-0617-415E-814E-7CBA54F4CCAD}"/>
    <hyperlink ref="BR84" r:id="rId79" xr:uid="{78BED3A5-2665-4D2F-A39A-A4DC4B2F24DD}"/>
    <hyperlink ref="BR103" r:id="rId80" xr:uid="{91F8E64B-49BA-484C-890D-8DCEC85094D1}"/>
    <hyperlink ref="BR144" r:id="rId81" display="https://mintic-my.sharepoint.com/:x:/r/personal/lmongui_mintic_gov_co/_layouts/15/doc2.aspx?sourcedoc=%7B54035F4B-1136-47B6-B83D-39C90DC5595A%7D&amp;file=Registro%20de%20actividades%20GIT%20DSJ%202026.xlsx&amp;wdLOR=c0E3EEF04-E6D6-465F-8332-4F4382CC1B20&amp;fromShare=true&amp;action=default&amp;mobileredirect=true" xr:uid="{F71E30DF-0537-41A7-9EC4-F6B94F8B680A}"/>
    <hyperlink ref="BR145" r:id="rId82" display="https://mintic-my.sharepoint.com/:x:/r/personal/lmongui_mintic_gov_co/_layouts/15/doc2.aspx?sourcedoc=%7B54035F4B-1136-47B6-B83D-39C90DC5595A%7D&amp;file=Registro%20de%20actividades%20GIT%20DSJ%202026.xlsx&amp;wdLOR=c0E3EEF04-E6D6-465F-8332-4F4382CC1B20&amp;fromShare=true&amp;action=default&amp;mobileredirect=true" xr:uid="{6C8A95B5-F804-48F0-B1D0-0A04DCF7D74D}"/>
    <hyperlink ref="BR12" r:id="rId83" xr:uid="{53E7BAAD-429A-4708-9CF6-92A83CB6F446}"/>
    <hyperlink ref="BR13" r:id="rId84" xr:uid="{AD066DF8-99C6-4EC0-A624-07D49D73239F}"/>
    <hyperlink ref="BR14" r:id="rId85" xr:uid="{AC3AAD17-2955-4AAC-8046-34E3A6C1FE62}"/>
    <hyperlink ref="BR15" r:id="rId86" xr:uid="{95E3F6FC-D224-43EB-BFB9-4B5745E7E3C8}"/>
    <hyperlink ref="BR16" r:id="rId87" xr:uid="{8C9AAA3F-D187-4E3C-A3C6-ECCECB408E73}"/>
    <hyperlink ref="BR17" r:id="rId88" xr:uid="{F076C1CE-2492-4A87-9156-3D962D904E77}"/>
    <hyperlink ref="BR18" r:id="rId89" xr:uid="{BECF2301-645F-482D-A898-EB176C086A73}"/>
    <hyperlink ref="BR56" r:id="rId90" display="https://mintic.sharepoint.com/:f:/g/gel/IgAIMVsjvWAbQq2fDta7m5KbAecR4KvWSNC3g7RJGIBUrn8?e=6IDgIA_x000a__x000a_" xr:uid="{E9724625-AA5F-4DC1-917D-78F032B34A1B}"/>
    <hyperlink ref="BR57" r:id="rId91" display="https://mintic.sharepoint.com/:f:/g/gel/IgCGrroSwoD2TaXHxBWFkSekAQdGprUZxg8nJSRNS_5d1Ao?e=wjgEgS_x000a__x000a_" xr:uid="{6E92A1C9-41C6-4230-8863-F174CFBC3E74}"/>
    <hyperlink ref="BR78" r:id="rId92" xr:uid="{0AD018D7-0B9E-4C14-9813-807713BED3D8}"/>
    <hyperlink ref="BR79" r:id="rId93" xr:uid="{C87E8076-9746-4B4C-85B3-D9403C4C0243}"/>
    <hyperlink ref="BR80" r:id="rId94" xr:uid="{A36674E0-6378-41C3-B9FC-C1A0F7D3EF7C}"/>
    <hyperlink ref="BR82" r:id="rId95" xr:uid="{31957FF0-E609-4EE3-8047-5D04C54C24E4}"/>
    <hyperlink ref="BR133" r:id="rId96" xr:uid="{8CA758C3-D820-4C78-AED6-EF16F409C1B2}"/>
    <hyperlink ref="BR135" r:id="rId97" xr:uid="{C2E13DBD-5191-4E03-AFFF-E326B3A4C18E}"/>
    <hyperlink ref="BR139" r:id="rId98" display="https://mintic-my.sharepoint.com/my?id=%2Fpersonal%2Fcvillamizarl%5Fmintic%5Fgov%5Fco%2FDocuments%2FControles%2FControles%20UAT%2F3%2Dmarzo%2FCUAT%204&amp;viewid=36cc13e5%2D36d1%2D48a9%2Db448%2D2259746a9a81&amp;ct=1773257743783&amp;or=Teams%2DHL&amp;LOF=1" xr:uid="{90636E85-0F00-43A6-9CE5-36DFB7970619}"/>
    <hyperlink ref="BR122" r:id="rId99" xr:uid="{B862F4BA-B525-4210-854F-88CF461789F9}"/>
    <hyperlink ref="BR123" r:id="rId100" xr:uid="{32100B58-DB03-4893-B4C9-D45A21F3EA35}"/>
    <hyperlink ref="BR124" r:id="rId101" xr:uid="{B954A0B7-8B37-493C-BF05-E66EA1174053}"/>
    <hyperlink ref="BR125" r:id="rId102" xr:uid="{38D7A0E8-9B06-4D09-9FF9-4B9FBC05C289}"/>
    <hyperlink ref="BR128" r:id="rId103" display="https://mintic.sharepoint.com/sites/GITdeGruposdeIntersyGestinDocumental/Documentos%20compartidos/Forms/AllItems.aspx?id=%2Fsites%2FGITdeGruposdeIntersyGestinDocumental%2FDocumentos%20compartidos%2F2026%2FEntregables%20Clarity%202026%2FE2%2DD2%2D5000%20Fortalecimiento%20de%20la%20gesti%C3%B3n%20documental%20en%20MINTIC&amp;viewid=0c6f63ab%2D306c%2D4e9e%2Db9b7%2D300d0ca8c1b0&amp;p=true" xr:uid="{8C3D24E8-1B0F-4764-89ED-A37165FC178B}"/>
    <hyperlink ref="BR146" r:id="rId104" xr:uid="{F19A6924-5636-4FCF-AF39-939FC4D05527}"/>
    <hyperlink ref="BR129" r:id="rId105" xr:uid="{64E2B3B5-3433-4C1A-8AD4-DF086F1927E2}"/>
    <hyperlink ref="BR130" r:id="rId106" xr:uid="{68EEC834-6734-4CAC-BCE4-5B52A64C2862}"/>
    <hyperlink ref="BR127" r:id="rId107" display="https://mintic.sharepoint.com/Subdireccion_Financiera/Entregables%20CLARITY%202026/Forms/AllItems.aspx?id=%2FSubdireccion%5FFinanciera%2FEntregables%20CLARITY%202026%2FE2%2DD2%2D4000%20Gesti%C3%B3n%20Adecuada%20de%20Recursos%20FUTIC%2F1%2E%20Informes%20de%20Seguimiento%20de%20Orden%20Financiero%2F1%2E1%20Informes%20del%20Seguimiento%20a%20la%20Ejecuci%C3%B3n%20Presupuestal%20de%20Gastos%20del%20FuTIC&amp;viewid=f3595c83%2Defbd%2D4c62%2Db4ff%2D748d37dd3d2d" xr:uid="{F93F64FE-0676-4B9A-828F-65E879849DD8}"/>
    <hyperlink ref="BR62" r:id="rId108" xr:uid="{62F5C768-8D87-4E74-9BA3-568BB716ADCC}"/>
    <hyperlink ref="BR55" r:id="rId109" xr:uid="{E7ABE767-483E-4996-9B70-0ED1898490B0}"/>
    <hyperlink ref="BR53" r:id="rId110" xr:uid="{C64D73E7-112A-4397-B9FE-2C7B1257BC4B}"/>
    <hyperlink ref="BR52" r:id="rId111" xr:uid="{37F63F36-C7E6-4EA1-A386-139414C0B457}"/>
    <hyperlink ref="BR54" r:id="rId112" xr:uid="{CA7CACAB-5DAE-4935-881C-452E414C0B96}"/>
    <hyperlink ref="BR140" r:id="rId113" display="https://mintic-my.sharepoint.com/:f:/r/personal/consensosocial_mintic_gov_co/Documents/REPOSITORIO CONSENSO SOCIAL/Planeaci%C3%B3n estrat%C3%A9gica/Entregables Clarity Planeaci%C3%B3n 2026?csf=1&amp;web=1&amp;e=1611S4" xr:uid="{DB4C0103-79C3-47A9-AE91-B5A105262800}"/>
    <hyperlink ref="BR141:BR143" r:id="rId114" display="https://mintic-my.sharepoint.com/:f:/r/personal/consensosocial_mintic_gov_co/Documents/REPOSITORIO CONSENSO SOCIAL/Planeaci%C3%B3n estrat%C3%A9gica/Entregables Clarity Planeaci%C3%B3n 2026?csf=1&amp;web=1&amp;e=1611S4" xr:uid="{3654D143-7041-42AC-9731-7A3B110AD7B7}"/>
    <hyperlink ref="BR63" r:id="rId115" xr:uid="{CD4467F1-1EDB-412F-BFD3-B9F7D9122B39}"/>
    <hyperlink ref="BR64:BR66" r:id="rId116" display="Soportes" xr:uid="{3258D5DB-0667-4E57-AD6B-F4C32947F917}"/>
    <hyperlink ref="BR67" r:id="rId117" xr:uid="{04717DE0-BCA2-4C08-95D2-6C870311D541}"/>
  </hyperlinks>
  <printOptions horizontalCentered="1" verticalCentered="1"/>
  <pageMargins left="0.39370078740157483" right="0.39370078740157483" top="0.39370078740157483" bottom="0.39370078740157483" header="0.39370078740157483" footer="0.31496062992125978"/>
  <pageSetup paperSize="5" scale="10" fitToHeight="0" orientation="landscape" r:id="rId118"/>
  <headerFooter>
    <oddFooter>&amp;L&amp;"Arial Narrow"&amp;10 &amp;K000000_x000D_# Clasificada</oddFooter>
  </headerFooter>
  <rowBreaks count="2" manualBreakCount="2">
    <brk id="48" max="91" man="1"/>
    <brk id="91" max="91" man="1"/>
  </rowBreaks>
  <drawing r:id="rId119"/>
  <legacyDrawing r:id="rId1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59c06f-c4d9-4e0b-83da-6242dbaf5cf8" xsi:nil="true"/>
    <lcf76f155ced4ddcb4097134ff3c332f xmlns="e7f8c098-243e-4e48-b454-4666030501e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550DE06D2E6EB4FBE30DE8B3D01B7AC" ma:contentTypeVersion="12" ma:contentTypeDescription="Crear nuevo documento." ma:contentTypeScope="" ma:versionID="0455c3a781d7194b7619d0d56cf689d5">
  <xsd:schema xmlns:xsd="http://www.w3.org/2001/XMLSchema" xmlns:xs="http://www.w3.org/2001/XMLSchema" xmlns:p="http://schemas.microsoft.com/office/2006/metadata/properties" xmlns:ns2="e7f8c098-243e-4e48-b454-4666030501ed" xmlns:ns3="9659c06f-c4d9-4e0b-83da-6242dbaf5cf8" targetNamespace="http://schemas.microsoft.com/office/2006/metadata/properties" ma:root="true" ma:fieldsID="d75c1983d75483d756035ed47869c4e9" ns2:_="" ns3:_="">
    <xsd:import namespace="e7f8c098-243e-4e48-b454-4666030501ed"/>
    <xsd:import namespace="9659c06f-c4d9-4e0b-83da-6242dbaf5c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8c098-243e-4e48-b454-4666030501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49090a-7cff-4509-a609-b514d5cfedb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59c06f-c4d9-4e0b-83da-6242dbaf5cf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601db0-19ef-484f-9c03-f134738eaada}" ma:internalName="TaxCatchAll" ma:showField="CatchAllData" ma:web="9659c06f-c4d9-4e0b-83da-6242dbaf5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897E74-D8EC-439D-9A67-C0410359D667}">
  <ds:schemaRefs>
    <ds:schemaRef ds:uri="http://schemas.microsoft.com/office/2006/metadata/properties"/>
    <ds:schemaRef ds:uri="http://schemas.microsoft.com/office/infopath/2007/PartnerControls"/>
    <ds:schemaRef ds:uri="9659c06f-c4d9-4e0b-83da-6242dbaf5cf8"/>
    <ds:schemaRef ds:uri="e7f8c098-243e-4e48-b454-4666030501ed"/>
  </ds:schemaRefs>
</ds:datastoreItem>
</file>

<file path=customXml/itemProps2.xml><?xml version="1.0" encoding="utf-8"?>
<ds:datastoreItem xmlns:ds="http://schemas.openxmlformats.org/officeDocument/2006/customXml" ds:itemID="{E9976D22-4270-457C-908E-F04E8B7DB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f8c098-243e-4e48-b454-4666030501ed"/>
    <ds:schemaRef ds:uri="9659c06f-c4d9-4e0b-83da-6242dbaf5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8A2858-A584-4012-9E85-0124BAE6C5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SEGUIMIENTO 2T 2026</vt:lpstr>
      <vt:lpstr>'SEGUIMIENTO 2T 2026'!Área_de_impresión</vt:lpstr>
      <vt:lpstr>'SEGUIMIENTO 2T 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Carolina Monroy Cely</dc:creator>
  <cp:keywords/>
  <dc:description/>
  <cp:lastModifiedBy>Claudia Patricia Castaño Serrato</cp:lastModifiedBy>
  <cp:revision/>
  <dcterms:created xsi:type="dcterms:W3CDTF">2026-06-26T14:36:53Z</dcterms:created>
  <dcterms:modified xsi:type="dcterms:W3CDTF">2026-07-19T02:05:55Z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0x0101007550DE06D2E6EB4FBE30DE8B3D01B7AC</vt:lpwstr>
  </property>
  <property fmtid="{D5CDD505-2E9C-101B-9397-08002B2CF9AE}" pid="3" name="MediaServiceImageTags">
    <vt:lpwstr/>
  </property>
</Properties>
</file>